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15195" windowHeight="8955" activeTab="1"/>
  </bookViews>
  <sheets>
    <sheet name="STATS" sheetId="1" r:id="rId1"/>
    <sheet name="STREET VALUE" sheetId="4" r:id="rId2"/>
    <sheet name="REPRESENTATIVE PHOTOS" sheetId="5" r:id="rId3"/>
    <sheet name="NOTES" sheetId="2" r:id="rId4"/>
    <sheet name="REVISIONS" sheetId="3" r:id="rId5"/>
  </sheets>
  <calcPr calcId="125725"/>
</workbook>
</file>

<file path=xl/calcChain.xml><?xml version="1.0" encoding="utf-8"?>
<calcChain xmlns="http://schemas.openxmlformats.org/spreadsheetml/2006/main">
  <c r="M4" i="4"/>
  <c r="M7"/>
  <c r="C5"/>
  <c r="C4" s="1"/>
  <c r="E5"/>
  <c r="E4" s="1"/>
  <c r="F5"/>
  <c r="D9"/>
  <c r="J17"/>
  <c r="D7"/>
  <c r="G5"/>
  <c r="G4" s="1"/>
  <c r="J15"/>
  <c r="J13"/>
  <c r="J11"/>
  <c r="J5"/>
  <c r="J4" s="1"/>
  <c r="J9"/>
  <c r="M5"/>
  <c r="J7"/>
  <c r="D5"/>
  <c r="D4" s="1"/>
  <c r="F4"/>
  <c r="H4"/>
  <c r="I4"/>
  <c r="K4"/>
  <c r="L4"/>
  <c r="O4"/>
  <c r="N5"/>
  <c r="N4" s="1"/>
</calcChain>
</file>

<file path=xl/sharedStrings.xml><?xml version="1.0" encoding="utf-8"?>
<sst xmlns="http://schemas.openxmlformats.org/spreadsheetml/2006/main" count="344" uniqueCount="182">
  <si>
    <t>KNOWN YEAR(S)</t>
  </si>
  <si>
    <t>MATERIALS</t>
  </si>
  <si>
    <t>NECK</t>
  </si>
  <si>
    <t>FRETBOARD</t>
  </si>
  <si>
    <t>BODY STYLE</t>
  </si>
  <si>
    <t>LOWER BOUT WIDTH</t>
  </si>
  <si>
    <t>MARKERS</t>
  </si>
  <si>
    <t>MAHOGANY</t>
  </si>
  <si>
    <t>ROSEWOOD</t>
  </si>
  <si>
    <t>DESCRIPTION</t>
  </si>
  <si>
    <t>COMMENTS</t>
  </si>
  <si>
    <t>OVERALL LENGTH</t>
  </si>
  <si>
    <t>BODY LENGTH</t>
  </si>
  <si>
    <t>DIMENSIONS IN INCHES</t>
  </si>
  <si>
    <t>NUMBER OF FRETS</t>
  </si>
  <si>
    <t>SPECIAL NOTES</t>
  </si>
  <si>
    <t>MODEL</t>
  </si>
  <si>
    <t>FINISH</t>
  </si>
  <si>
    <t>REV</t>
  </si>
  <si>
    <t>DATE</t>
  </si>
  <si>
    <t>ORIGINAL TUNERS</t>
  </si>
  <si>
    <t>ORIGINAL BRIDGE</t>
  </si>
  <si>
    <t>ORIGINAL NUT</t>
  </si>
  <si>
    <t>EBONIZED ROSEWOOD</t>
  </si>
  <si>
    <t>PEARL</t>
  </si>
  <si>
    <t>BODY</t>
  </si>
  <si>
    <t>MEASUREMENTS</t>
  </si>
  <si>
    <t>---</t>
  </si>
  <si>
    <t>ORIGINAL RELEASE</t>
  </si>
  <si>
    <t>CSE-5</t>
  </si>
  <si>
    <t>ASH</t>
  </si>
  <si>
    <t>ORIGINAL PICKUPS</t>
  </si>
  <si>
    <t>GOTOH HIGH-OUTPUT HUMBUCKERS</t>
  </si>
  <si>
    <t># OF PICKUPS</t>
  </si>
  <si>
    <t>SWITCHABLE TO SINGLE-COIL, DUAL COIL, OR A COMBINATION OF BOTH</t>
  </si>
  <si>
    <t>SOLID BRASS</t>
  </si>
  <si>
    <t>TAILPIECE</t>
  </si>
  <si>
    <t>FRETS</t>
  </si>
  <si>
    <t>NICKEL-SILVER</t>
  </si>
  <si>
    <t>5-PC MAPLE AND WALNUT</t>
  </si>
  <si>
    <t>NECK STYLE</t>
  </si>
  <si>
    <t>THROUGH-BODY (HEEL-LESS)</t>
  </si>
  <si>
    <t>HIGH-GLOSS POLYURETHANE OVER WALNUT STAIN</t>
  </si>
  <si>
    <t>MINI-GOTOH 12:1 TUNERS</t>
  </si>
  <si>
    <t>CSE-35</t>
  </si>
  <si>
    <t>6-STRING SOLID-BODY</t>
  </si>
  <si>
    <t>6-STRING SEMI-HOLLOW-BODY</t>
  </si>
  <si>
    <t>MAPLE TOP BACK &amp; SIDES</t>
  </si>
  <si>
    <t>BODY COLOR</t>
  </si>
  <si>
    <t>NATURAL WALNUT</t>
  </si>
  <si>
    <t>SUNBURST</t>
  </si>
  <si>
    <t>HIGH-GLOSS POLYURETHANE SUNBURST</t>
  </si>
  <si>
    <t>SIMILAR TO GIBSON'S 335 STYLE GUITAR, PEARL INLAID HEADSTOCK</t>
  </si>
  <si>
    <t>GOTOH DELUXE</t>
  </si>
  <si>
    <t>MAHOGANY (STRAIGHT-GRAINED)</t>
  </si>
  <si>
    <t>CSE-4V</t>
  </si>
  <si>
    <t>NATURAL MAHOGANY</t>
  </si>
  <si>
    <t>DOUBLE CUTAWAY</t>
  </si>
  <si>
    <t>SINGLE CUTAWAY</t>
  </si>
  <si>
    <t>CSE-4M</t>
  </si>
  <si>
    <t>METALLIC SILVER</t>
  </si>
  <si>
    <t>CSE-4E</t>
  </si>
  <si>
    <t>EBONY (BLACK)</t>
  </si>
  <si>
    <t>THROUGH BODY</t>
  </si>
  <si>
    <t>MAPLE TOP, MAHOGANY SIDES &amp; BACK</t>
  </si>
  <si>
    <t>HIGH-GLOSS POLYURETHANE</t>
  </si>
  <si>
    <t>HIGH-GLOSS POLYURETHANE OVER SILVER METALLIC</t>
  </si>
  <si>
    <t>HIGH-GLOSS POLYURETHANE OVER BLACK</t>
  </si>
  <si>
    <t>HEAVY CHROME PLATED</t>
  </si>
  <si>
    <t>GOTOH EXPOSED COIL</t>
  </si>
  <si>
    <t>GOTOH</t>
  </si>
  <si>
    <t>BRASS</t>
  </si>
  <si>
    <t>CSE-2V</t>
  </si>
  <si>
    <t>VIOLIN FINISH</t>
  </si>
  <si>
    <t>VIBRATO</t>
  </si>
  <si>
    <t>WALNUT FINISH</t>
  </si>
  <si>
    <t>CSE-2W</t>
  </si>
  <si>
    <t>CHROME VIBRATO</t>
  </si>
  <si>
    <t>POLISHED MAPLE</t>
  </si>
  <si>
    <t>DELUXE GOTOH</t>
  </si>
  <si>
    <t>GOTOH HIGH OUTPUT SINGLE COIL</t>
  </si>
  <si>
    <t>CSE-7N</t>
  </si>
  <si>
    <t>NATURAL (CLEAR)</t>
  </si>
  <si>
    <t>MAPLE</t>
  </si>
  <si>
    <t>GOTOH HIGH OUTPUT HUMBUCKER</t>
  </si>
  <si>
    <t>DELUXE 12:1</t>
  </si>
  <si>
    <t>ACTIVE PICKUP CAN BE SWITCHED OFF TO BECOME PASSIVE PICKUP.</t>
  </si>
  <si>
    <t>CSE-7M</t>
  </si>
  <si>
    <t>CSB-7</t>
  </si>
  <si>
    <t>4-STRING BASS</t>
  </si>
  <si>
    <t>STAINED MAHOGANY</t>
  </si>
  <si>
    <t>HIGH-OUTPUT SINGLE COIL</t>
  </si>
  <si>
    <t>DELUXE HEAVY DUTY</t>
  </si>
  <si>
    <t>LES PAUL STYLING</t>
  </si>
  <si>
    <t>NO INFORMATION IS AVAILABLE TO INDICATE THAT CONN ELECTRIC GUITARS WERE MADE IN ANY YEAR OTHER THAN 1980.</t>
  </si>
  <si>
    <t>UNKNOWN (URI-BONE?)</t>
  </si>
  <si>
    <t>A</t>
  </si>
  <si>
    <t>CORRECTED NUT MATERIALS FOR CSE-2 AND 7 MODELS (THANKS CRAIG CHRISTENSEN)</t>
  </si>
  <si>
    <t>AVERAGE STREET PRICE:</t>
  </si>
  <si>
    <t>PRICE 1</t>
  </si>
  <si>
    <t>PRICE 2</t>
  </si>
  <si>
    <t>PRICE 3</t>
  </si>
  <si>
    <t>PRICE 4</t>
  </si>
  <si>
    <t>PRICE 5</t>
  </si>
  <si>
    <t>PRICE 6</t>
  </si>
  <si>
    <t>PRICE 7</t>
  </si>
  <si>
    <t>PRICE 8</t>
  </si>
  <si>
    <t>PRICE 9</t>
  </si>
  <si>
    <t>PRICE 10</t>
  </si>
  <si>
    <t>PRICE 11</t>
  </si>
  <si>
    <t>PRICE 12</t>
  </si>
  <si>
    <t>PRICE 13</t>
  </si>
  <si>
    <t>PRICE 14</t>
  </si>
  <si>
    <t>PRICE 15</t>
  </si>
  <si>
    <t>PRICE 16</t>
  </si>
  <si>
    <t>PRICE 17</t>
  </si>
  <si>
    <t>PRICE 18</t>
  </si>
  <si>
    <t>PRICE 19</t>
  </si>
  <si>
    <t>PRICE 20</t>
  </si>
  <si>
    <t>PRICE 21</t>
  </si>
  <si>
    <t>PRICE 22</t>
  </si>
  <si>
    <t>PRICE 23</t>
  </si>
  <si>
    <t>PRICE 24</t>
  </si>
  <si>
    <t>PRICE 25</t>
  </si>
  <si>
    <t>PRICE 26</t>
  </si>
  <si>
    <t>PRICE 27</t>
  </si>
  <si>
    <t>PRICE 28</t>
  </si>
  <si>
    <t>PRICE 29</t>
  </si>
  <si>
    <t>PRICE 30</t>
  </si>
  <si>
    <t>PRICE 31</t>
  </si>
  <si>
    <t>AVG PRICE:</t>
  </si>
  <si>
    <t>MODEL&gt;&gt;</t>
  </si>
  <si>
    <t>CSB-7 BASS</t>
  </si>
  <si>
    <t>CSE-7M
MAHOGANY-COLOR</t>
  </si>
  <si>
    <t>CSE-7N
NATURAL COLOR</t>
  </si>
  <si>
    <t>CSE-7S
SUNBURST</t>
  </si>
  <si>
    <t>CSE-4V
VIOLIN COLOR</t>
  </si>
  <si>
    <t>CSE-4M
METALLIC SILVER</t>
  </si>
  <si>
    <t>CSE-2W
WALNUT</t>
  </si>
  <si>
    <t>CSE-5
MAHOGANY COLOR</t>
  </si>
  <si>
    <t>CSE-35
ES335 STYLE
SUNBURST</t>
  </si>
  <si>
    <t>Source</t>
  </si>
  <si>
    <t>Not Doc'd</t>
  </si>
  <si>
    <t>CSE-2V VIOLIN COLOR</t>
  </si>
  <si>
    <t>eBay Listing 230441688627</t>
  </si>
  <si>
    <t>eBay Listing 250578697579</t>
  </si>
  <si>
    <t>B</t>
  </si>
  <si>
    <t>ADDED TABS FOR STREET VALUE AND REPRESENTATIVE PHOTOS.</t>
  </si>
  <si>
    <t>CSE-2V
COLOR: VIOLIN</t>
  </si>
  <si>
    <t>eBay Listing 110598214864</t>
  </si>
  <si>
    <t>eBay Listing 190492063738</t>
  </si>
  <si>
    <t>SOURCE OF THIS DATA</t>
  </si>
  <si>
    <t>Listings used to authenticate actual sale price may have
been removed, and no longer available on the site
on which they were originally listed. When they were
added to this spreadsheet, they were active listings.</t>
  </si>
  <si>
    <t>CSE-4B
BLACK</t>
  </si>
  <si>
    <t>eBay Listing 150555127868</t>
  </si>
  <si>
    <t xml:space="preserve">
Electric Guitars</t>
  </si>
  <si>
    <t>eBay Listing 190510333506</t>
  </si>
  <si>
    <t>eBay Listing 110662535017</t>
  </si>
  <si>
    <t>eBay Listing 370496528736</t>
  </si>
  <si>
    <t>CSE=4
SUNBURST</t>
  </si>
  <si>
    <t>eBay Listing 270765343950</t>
  </si>
  <si>
    <t>eBay Listing 320714884523</t>
  </si>
  <si>
    <t>eBay Listing 290568710992</t>
  </si>
  <si>
    <t>eBay Listing 220839711848</t>
  </si>
  <si>
    <t>eBay Listing 260886098893</t>
  </si>
  <si>
    <t>eBay Listing 370909639196</t>
  </si>
  <si>
    <t>Gibson ES-335</t>
  </si>
  <si>
    <t>CSB-1</t>
  </si>
  <si>
    <t>CSE-1</t>
  </si>
  <si>
    <t>Fender Stratocaster</t>
  </si>
  <si>
    <t>5-PC LAM MAPLE AND WALNUT</t>
  </si>
  <si>
    <t>SOLID MAPLE</t>
  </si>
  <si>
    <t>THROUGH BODY (HEEL-LESS)</t>
  </si>
  <si>
    <t>eBay Listing 251374818718</t>
  </si>
  <si>
    <t>Gibson Les Paul</t>
  </si>
  <si>
    <t>Fender Jazz Bass</t>
  </si>
  <si>
    <t>BOLT-ON</t>
  </si>
  <si>
    <r>
      <t>RESEMBLES
(See Below)</t>
    </r>
    <r>
      <rPr>
        <sz val="14"/>
        <rFont val="Arial"/>
        <family val="2"/>
      </rPr>
      <t>*</t>
    </r>
  </si>
  <si>
    <r>
      <t xml:space="preserve">*Resembles means </t>
    </r>
    <r>
      <rPr>
        <i/>
        <u/>
        <sz val="14"/>
        <rFont val="Arial"/>
        <family val="2"/>
      </rPr>
      <t>JUST</t>
    </r>
    <r>
      <rPr>
        <i/>
        <sz val="14"/>
        <rFont val="Arial"/>
        <family val="2"/>
      </rPr>
      <t xml:space="preserve"> </t>
    </r>
    <r>
      <rPr>
        <i/>
        <u/>
        <sz val="14"/>
        <rFont val="Arial"/>
        <family val="2"/>
      </rPr>
      <t>THAT</t>
    </r>
    <r>
      <rPr>
        <sz val="14"/>
        <rFont val="Arial"/>
        <family val="2"/>
      </rPr>
      <t>. It is not a copy, but does resemble the body style of the noted brand/model.</t>
    </r>
  </si>
  <si>
    <t>Fender Telecaster but with thicker body like Kramers / Charvels of Same Era</t>
  </si>
  <si>
    <t>CSE-1
VIOLIN COLOR</t>
  </si>
  <si>
    <t>eBay Listing 181520816669</t>
  </si>
</sst>
</file>

<file path=xl/styles.xml><?xml version="1.0" encoding="utf-8"?>
<styleSheet xmlns="http://schemas.openxmlformats.org/spreadsheetml/2006/main">
  <numFmts count="2">
    <numFmt numFmtId="164" formatCode="&quot;$&quot;#,##0"/>
    <numFmt numFmtId="165" formatCode="&quot;$&quot;#,##0.00"/>
  </numFmts>
  <fonts count="19">
    <font>
      <sz val="10"/>
      <name val="Arial"/>
    </font>
    <font>
      <sz val="10"/>
      <name val="Arial"/>
      <family val="2"/>
    </font>
    <font>
      <sz val="8"/>
      <name val="Arial"/>
      <family val="2"/>
    </font>
    <font>
      <b/>
      <sz val="10"/>
      <name val="Arial"/>
      <family val="2"/>
    </font>
    <font>
      <b/>
      <i/>
      <sz val="10"/>
      <name val="Arial"/>
      <family val="2"/>
    </font>
    <font>
      <u/>
      <sz val="10"/>
      <color indexed="12"/>
      <name val="Arial"/>
      <family val="2"/>
    </font>
    <font>
      <b/>
      <i/>
      <sz val="22"/>
      <color indexed="10"/>
      <name val="Arial"/>
      <family val="2"/>
    </font>
    <font>
      <sz val="8"/>
      <name val="Arial"/>
      <family val="2"/>
    </font>
    <font>
      <b/>
      <sz val="18"/>
      <name val="Arial"/>
      <family val="2"/>
    </font>
    <font>
      <b/>
      <i/>
      <sz val="12"/>
      <color indexed="48"/>
      <name val="Arial"/>
      <family val="2"/>
    </font>
    <font>
      <b/>
      <sz val="18"/>
      <color indexed="48"/>
      <name val="Arial"/>
      <family val="2"/>
    </font>
    <font>
      <sz val="12"/>
      <name val="Arial"/>
      <family val="2"/>
    </font>
    <font>
      <sz val="10"/>
      <name val="Arial"/>
      <family val="2"/>
    </font>
    <font>
      <u/>
      <sz val="11"/>
      <color indexed="12"/>
      <name val="Arial"/>
      <family val="2"/>
    </font>
    <font>
      <b/>
      <i/>
      <sz val="20"/>
      <color indexed="10"/>
      <name val="Arial"/>
      <family val="2"/>
    </font>
    <font>
      <i/>
      <sz val="10"/>
      <name val="Arial"/>
      <family val="2"/>
    </font>
    <font>
      <sz val="14"/>
      <name val="Arial"/>
      <family val="2"/>
    </font>
    <font>
      <i/>
      <u/>
      <sz val="14"/>
      <name val="Arial"/>
      <family val="2"/>
    </font>
    <font>
      <i/>
      <sz val="14"/>
      <name val="Arial"/>
      <family val="2"/>
    </font>
  </fonts>
  <fills count="8">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1" tint="0.49998474074526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41">
    <xf numFmtId="0" fontId="0" fillId="0" borderId="0" xfId="0"/>
    <xf numFmtId="0" fontId="0" fillId="0" borderId="0" xfId="0" applyAlignment="1">
      <alignment horizontal="center" vertical="top" wrapText="1"/>
    </xf>
    <xf numFmtId="0" fontId="0" fillId="0" borderId="0" xfId="0" applyAlignment="1">
      <alignment horizontal="center" wrapText="1"/>
    </xf>
    <xf numFmtId="0" fontId="0" fillId="0" borderId="0" xfId="0" applyAlignment="1">
      <alignment horizontal="left" vertical="top" wrapText="1"/>
    </xf>
    <xf numFmtId="0" fontId="3" fillId="0" borderId="0" xfId="0" applyFont="1" applyAlignment="1">
      <alignment horizontal="center" vertical="center" wrapText="1"/>
    </xf>
    <xf numFmtId="0" fontId="0" fillId="2" borderId="1" xfId="0" applyFill="1" applyBorder="1" applyAlignment="1">
      <alignment horizontal="center" vertical="top" wrapText="1"/>
    </xf>
    <xf numFmtId="0" fontId="0" fillId="2" borderId="3" xfId="0" applyFill="1" applyBorder="1" applyAlignment="1">
      <alignment horizontal="center"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8" xfId="0" applyBorder="1" applyAlignment="1">
      <alignment horizontal="center" vertical="top" wrapText="1"/>
    </xf>
    <xf numFmtId="0" fontId="0" fillId="3" borderId="0" xfId="0" applyFill="1" applyAlignment="1">
      <alignment horizontal="center" wrapText="1"/>
    </xf>
    <xf numFmtId="0" fontId="0" fillId="3" borderId="2" xfId="0" applyFill="1" applyBorder="1" applyAlignment="1">
      <alignment horizontal="center" vertical="top" wrapText="1"/>
    </xf>
    <xf numFmtId="0" fontId="0" fillId="3" borderId="1" xfId="0" applyFill="1" applyBorder="1" applyAlignment="1">
      <alignment horizontal="center" vertical="top" wrapText="1"/>
    </xf>
    <xf numFmtId="0" fontId="0" fillId="3" borderId="3" xfId="0" applyFill="1" applyBorder="1" applyAlignment="1">
      <alignment horizontal="center" vertical="top" wrapText="1"/>
    </xf>
    <xf numFmtId="0" fontId="0" fillId="0" borderId="0" xfId="0" applyAlignment="1">
      <alignment vertical="top" wrapText="1"/>
    </xf>
    <xf numFmtId="0" fontId="3" fillId="0" borderId="0" xfId="0" applyFont="1" applyAlignment="1">
      <alignment horizontal="center" wrapText="1"/>
    </xf>
    <xf numFmtId="14" fontId="0" fillId="0" borderId="0" xfId="0" applyNumberFormat="1" applyAlignment="1">
      <alignment horizontal="center" vertical="top" wrapText="1"/>
    </xf>
    <xf numFmtId="0" fontId="0" fillId="3" borderId="10" xfId="0" applyFill="1" applyBorder="1" applyAlignment="1">
      <alignment horizontal="center" wrapText="1"/>
    </xf>
    <xf numFmtId="0" fontId="0" fillId="3" borderId="11" xfId="0" applyFill="1" applyBorder="1" applyAlignment="1">
      <alignment horizontal="center" wrapText="1"/>
    </xf>
    <xf numFmtId="0" fontId="0" fillId="3" borderId="12" xfId="0" applyFill="1" applyBorder="1" applyAlignment="1">
      <alignment horizontal="center"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2" borderId="14" xfId="0" applyFill="1" applyBorder="1" applyAlignment="1">
      <alignment horizontal="center" vertical="top" wrapText="1"/>
    </xf>
    <xf numFmtId="0" fontId="0" fillId="2" borderId="15" xfId="0" applyFill="1" applyBorder="1" applyAlignment="1">
      <alignment horizontal="center" vertical="top" wrapText="1"/>
    </xf>
    <xf numFmtId="0" fontId="0" fillId="0" borderId="16" xfId="0" applyBorder="1" applyAlignment="1">
      <alignment horizontal="center" vertical="top" wrapText="1"/>
    </xf>
    <xf numFmtId="0" fontId="0" fillId="3" borderId="13" xfId="0" applyFill="1" applyBorder="1" applyAlignment="1">
      <alignment horizontal="center" vertical="top" wrapText="1"/>
    </xf>
    <xf numFmtId="0" fontId="0" fillId="3" borderId="14" xfId="0" applyFill="1" applyBorder="1" applyAlignment="1">
      <alignment horizontal="center" vertical="top" wrapText="1"/>
    </xf>
    <xf numFmtId="0" fontId="0" fillId="3" borderId="15" xfId="0" applyFill="1" applyBorder="1" applyAlignment="1">
      <alignment horizontal="center" vertical="top" wrapText="1"/>
    </xf>
    <xf numFmtId="0" fontId="0" fillId="0" borderId="15" xfId="0" applyBorder="1" applyAlignment="1">
      <alignment horizontal="center" vertical="top" wrapText="1"/>
    </xf>
    <xf numFmtId="0" fontId="0" fillId="0" borderId="0" xfId="0" applyBorder="1" applyAlignment="1">
      <alignment horizontal="center" wrapText="1"/>
    </xf>
    <xf numFmtId="0" fontId="3" fillId="0" borderId="17" xfId="0" applyFont="1" applyFill="1" applyBorder="1" applyAlignment="1">
      <alignment wrapText="1"/>
    </xf>
    <xf numFmtId="0" fontId="3" fillId="0" borderId="0" xfId="0" applyFont="1" applyFill="1" applyBorder="1" applyAlignment="1">
      <alignment wrapText="1"/>
    </xf>
    <xf numFmtId="0" fontId="0" fillId="0" borderId="18" xfId="0" applyBorder="1" applyAlignment="1">
      <alignment horizontal="center" vertical="top" wrapText="1"/>
    </xf>
    <xf numFmtId="0" fontId="0" fillId="0" borderId="20" xfId="0" applyBorder="1" applyAlignment="1">
      <alignment horizontal="center" vertical="top" wrapText="1"/>
    </xf>
    <xf numFmtId="0" fontId="0" fillId="2" borderId="10" xfId="0" applyFill="1" applyBorder="1" applyAlignment="1">
      <alignment horizontal="center" wrapText="1"/>
    </xf>
    <xf numFmtId="0" fontId="0" fillId="2" borderId="11" xfId="0" applyFill="1" applyBorder="1" applyAlignment="1">
      <alignment horizontal="center" wrapText="1"/>
    </xf>
    <xf numFmtId="0" fontId="0" fillId="2" borderId="12" xfId="0" applyFill="1" applyBorder="1" applyAlignment="1">
      <alignment horizontal="center" wrapText="1"/>
    </xf>
    <xf numFmtId="0" fontId="0" fillId="0" borderId="17" xfId="0" applyBorder="1" applyAlignment="1">
      <alignment horizontal="center" wrapText="1"/>
    </xf>
    <xf numFmtId="0" fontId="0" fillId="0" borderId="21" xfId="0" applyBorder="1" applyAlignment="1">
      <alignment horizontal="center" wrapText="1"/>
    </xf>
    <xf numFmtId="0" fontId="0" fillId="0" borderId="12" xfId="0" applyBorder="1" applyAlignment="1">
      <alignment horizontal="center" wrapText="1"/>
    </xf>
    <xf numFmtId="0" fontId="0" fillId="0" borderId="0" xfId="0" quotePrefix="1" applyAlignment="1">
      <alignment horizontal="center" vertical="top" wrapText="1"/>
    </xf>
    <xf numFmtId="0" fontId="3" fillId="0" borderId="17" xfId="0" applyFont="1" applyFill="1" applyBorder="1" applyAlignment="1">
      <alignment horizontal="center" wrapText="1"/>
    </xf>
    <xf numFmtId="0" fontId="0" fillId="0" borderId="17" xfId="0" applyFill="1" applyBorder="1" applyAlignment="1">
      <alignment horizontal="center" wrapText="1"/>
    </xf>
    <xf numFmtId="0" fontId="0" fillId="0" borderId="20" xfId="0" applyFill="1" applyBorder="1" applyAlignment="1">
      <alignment horizontal="center" vertical="top" wrapText="1"/>
    </xf>
    <xf numFmtId="0" fontId="0" fillId="0" borderId="18" xfId="0" applyFill="1" applyBorder="1" applyAlignment="1">
      <alignment horizontal="center" vertical="top" wrapText="1"/>
    </xf>
    <xf numFmtId="0" fontId="3" fillId="0" borderId="24" xfId="0" applyFont="1" applyBorder="1" applyAlignment="1">
      <alignment horizontal="center" vertical="top" wrapText="1"/>
    </xf>
    <xf numFmtId="0" fontId="0" fillId="4" borderId="3" xfId="0" applyFill="1" applyBorder="1" applyAlignment="1">
      <alignment horizontal="center" vertical="top" wrapText="1"/>
    </xf>
    <xf numFmtId="0" fontId="7" fillId="0" borderId="0" xfId="0" applyFont="1" applyAlignment="1">
      <alignment horizontal="center" vertical="top" wrapText="1"/>
    </xf>
    <xf numFmtId="0" fontId="8" fillId="0" borderId="0" xfId="0" applyFont="1" applyAlignment="1">
      <alignment wrapText="1"/>
    </xf>
    <xf numFmtId="0" fontId="9" fillId="0" borderId="26" xfId="0" applyFont="1" applyFill="1" applyBorder="1" applyAlignment="1">
      <alignment horizontal="right" vertical="top" wrapText="1"/>
    </xf>
    <xf numFmtId="164" fontId="10" fillId="0" borderId="27" xfId="0" applyNumberFormat="1" applyFont="1" applyBorder="1" applyAlignment="1">
      <alignment horizontal="center" vertical="top" wrapText="1"/>
    </xf>
    <xf numFmtId="0" fontId="8" fillId="0" borderId="0" xfId="0" applyFont="1" applyAlignment="1">
      <alignment horizontal="center" vertical="top" wrapText="1"/>
    </xf>
    <xf numFmtId="0" fontId="0" fillId="0" borderId="28" xfId="0" applyFill="1" applyBorder="1" applyAlignment="1">
      <alignment horizontal="center" vertical="top" wrapText="1"/>
    </xf>
    <xf numFmtId="164" fontId="0" fillId="0" borderId="6" xfId="0" applyNumberFormat="1" applyBorder="1" applyAlignment="1">
      <alignment horizontal="center" vertical="top" wrapText="1"/>
    </xf>
    <xf numFmtId="164" fontId="0" fillId="0" borderId="4" xfId="0" applyNumberFormat="1" applyBorder="1" applyAlignment="1">
      <alignment horizontal="center" vertical="top" wrapText="1"/>
    </xf>
    <xf numFmtId="0" fontId="3" fillId="0" borderId="11" xfId="0" applyFont="1" applyBorder="1" applyAlignment="1">
      <alignment horizontal="center" vertical="top" wrapText="1"/>
    </xf>
    <xf numFmtId="0" fontId="7" fillId="0" borderId="12" xfId="0" applyFont="1" applyBorder="1" applyAlignment="1">
      <alignment horizontal="center" vertical="top" wrapText="1"/>
    </xf>
    <xf numFmtId="0" fontId="11" fillId="0" borderId="22" xfId="0" applyFont="1" applyFill="1" applyBorder="1" applyAlignment="1">
      <alignment horizontal="center" vertical="top" wrapText="1"/>
    </xf>
    <xf numFmtId="165" fontId="10" fillId="0" borderId="29" xfId="0" applyNumberFormat="1" applyFont="1" applyBorder="1" applyAlignment="1">
      <alignment horizontal="center" vertical="top" wrapText="1"/>
    </xf>
    <xf numFmtId="165" fontId="0" fillId="0" borderId="30" xfId="0" applyNumberFormat="1" applyBorder="1" applyAlignment="1">
      <alignment horizontal="center" vertical="top" wrapText="1"/>
    </xf>
    <xf numFmtId="164" fontId="1" fillId="0" borderId="4" xfId="0" applyNumberFormat="1" applyFont="1" applyBorder="1" applyAlignment="1">
      <alignment horizontal="center" vertical="top" wrapText="1"/>
    </xf>
    <xf numFmtId="164" fontId="0" fillId="0" borderId="4" xfId="0" applyNumberFormat="1" applyFill="1" applyBorder="1" applyAlignment="1">
      <alignment horizontal="center" vertical="top" wrapText="1"/>
    </xf>
    <xf numFmtId="0" fontId="6" fillId="0" borderId="0" xfId="0" applyFont="1" applyAlignment="1">
      <alignment horizontal="center" vertical="top" wrapText="1"/>
    </xf>
    <xf numFmtId="165" fontId="0" fillId="0" borderId="0" xfId="0" applyNumberFormat="1"/>
    <xf numFmtId="165" fontId="0" fillId="0" borderId="31" xfId="0" applyNumberFormat="1" applyFill="1" applyBorder="1" applyAlignment="1">
      <alignment horizontal="center" vertical="top" wrapText="1"/>
    </xf>
    <xf numFmtId="165" fontId="0" fillId="0" borderId="1" xfId="0" applyNumberFormat="1" applyFill="1" applyBorder="1" applyAlignment="1">
      <alignment horizontal="center" vertical="top" wrapText="1"/>
    </xf>
    <xf numFmtId="165" fontId="0" fillId="0" borderId="1" xfId="0" applyNumberFormat="1" applyBorder="1" applyAlignment="1">
      <alignment horizontal="center" vertical="top" wrapText="1"/>
    </xf>
    <xf numFmtId="165" fontId="0" fillId="0" borderId="3" xfId="0" applyNumberFormat="1" applyBorder="1" applyAlignment="1">
      <alignment horizontal="center" vertical="top" wrapText="1"/>
    </xf>
    <xf numFmtId="165" fontId="0" fillId="0" borderId="0" xfId="0" applyNumberFormat="1" applyAlignment="1">
      <alignment horizontal="center" vertical="top" wrapText="1"/>
    </xf>
    <xf numFmtId="0" fontId="0" fillId="0" borderId="0" xfId="0" applyAlignment="1">
      <alignment wrapText="1"/>
    </xf>
    <xf numFmtId="0" fontId="13" fillId="0" borderId="0" xfId="1" applyFont="1" applyAlignment="1" applyProtection="1">
      <alignment horizontal="center" vertical="center" wrapText="1"/>
    </xf>
    <xf numFmtId="0" fontId="14" fillId="0" borderId="0" xfId="0" applyFont="1" applyAlignment="1">
      <alignment horizontal="center" wrapText="1"/>
    </xf>
    <xf numFmtId="164" fontId="12" fillId="0" borderId="4" xfId="0" applyNumberFormat="1" applyFont="1" applyBorder="1" applyAlignment="1">
      <alignment horizontal="center" vertical="top" wrapText="1"/>
    </xf>
    <xf numFmtId="164" fontId="12" fillId="0" borderId="6" xfId="0" applyNumberFormat="1" applyFont="1" applyBorder="1" applyAlignment="1">
      <alignment horizontal="center" vertical="top" wrapText="1"/>
    </xf>
    <xf numFmtId="165" fontId="0" fillId="5" borderId="1" xfId="0" applyNumberFormat="1" applyFill="1" applyBorder="1" applyAlignment="1">
      <alignment horizontal="center" vertical="top" wrapText="1"/>
    </xf>
    <xf numFmtId="164" fontId="0" fillId="5" borderId="4" xfId="0" applyNumberFormat="1" applyFill="1" applyBorder="1" applyAlignment="1">
      <alignment horizontal="center" vertical="top" wrapText="1"/>
    </xf>
    <xf numFmtId="165" fontId="0" fillId="6" borderId="1" xfId="0" applyNumberFormat="1" applyFill="1" applyBorder="1" applyAlignment="1">
      <alignment horizontal="center" vertical="top" wrapText="1"/>
    </xf>
    <xf numFmtId="164" fontId="0" fillId="6" borderId="4" xfId="0" applyNumberFormat="1" applyFill="1" applyBorder="1" applyAlignment="1">
      <alignment horizontal="center" vertical="top" wrapText="1"/>
    </xf>
    <xf numFmtId="164" fontId="1" fillId="0" borderId="4" xfId="0" applyNumberFormat="1" applyFont="1" applyFill="1" applyBorder="1" applyAlignment="1">
      <alignment horizontal="center" vertical="top" wrapText="1"/>
    </xf>
    <xf numFmtId="0" fontId="0" fillId="0" borderId="33" xfId="0" applyFill="1" applyBorder="1" applyAlignment="1">
      <alignment horizontal="center" wrapText="1"/>
    </xf>
    <xf numFmtId="0" fontId="0" fillId="0" borderId="35" xfId="0" applyFill="1" applyBorder="1" applyAlignment="1">
      <alignment horizontal="center" wrapText="1"/>
    </xf>
    <xf numFmtId="0" fontId="0" fillId="0" borderId="24" xfId="0" applyBorder="1" applyAlignment="1">
      <alignment horizontal="center" vertical="top" wrapText="1"/>
    </xf>
    <xf numFmtId="0" fontId="0" fillId="2" borderId="16" xfId="0" applyFill="1" applyBorder="1" applyAlignment="1">
      <alignment horizontal="center" vertical="top" wrapText="1"/>
    </xf>
    <xf numFmtId="0" fontId="0" fillId="2" borderId="8" xfId="0" applyFill="1" applyBorder="1" applyAlignment="1">
      <alignment horizontal="center" vertical="top" wrapText="1"/>
    </xf>
    <xf numFmtId="0" fontId="0" fillId="0" borderId="36" xfId="0" applyFill="1" applyBorder="1" applyAlignment="1">
      <alignment horizontal="center" wrapText="1"/>
    </xf>
    <xf numFmtId="0" fontId="0" fillId="0" borderId="37" xfId="0" applyFill="1" applyBorder="1" applyAlignment="1">
      <alignment horizontal="center" wrapText="1"/>
    </xf>
    <xf numFmtId="0" fontId="0" fillId="0" borderId="38" xfId="0" applyFill="1" applyBorder="1" applyAlignment="1">
      <alignment horizontal="center" wrapText="1"/>
    </xf>
    <xf numFmtId="0" fontId="0" fillId="0" borderId="39" xfId="0" applyFill="1" applyBorder="1" applyAlignment="1">
      <alignment horizontal="center" wrapText="1"/>
    </xf>
    <xf numFmtId="0" fontId="4"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0" fillId="0" borderId="23" xfId="0" applyBorder="1" applyAlignment="1">
      <alignment horizontal="center" vertical="top" wrapText="1"/>
    </xf>
    <xf numFmtId="0" fontId="3" fillId="0" borderId="34" xfId="0" applyFont="1" applyFill="1" applyBorder="1" applyAlignment="1">
      <alignment horizontal="center" vertical="top" wrapText="1"/>
    </xf>
    <xf numFmtId="0" fontId="0" fillId="0" borderId="34" xfId="0" applyFill="1" applyBorder="1" applyAlignment="1">
      <alignment horizontal="center" vertical="top" wrapText="1"/>
    </xf>
    <xf numFmtId="0" fontId="0" fillId="0" borderId="30" xfId="0" applyFill="1" applyBorder="1" applyAlignment="1">
      <alignment horizontal="center" vertical="top" wrapText="1"/>
    </xf>
    <xf numFmtId="0" fontId="0" fillId="0" borderId="40" xfId="0" applyFill="1" applyBorder="1" applyAlignment="1">
      <alignment horizontal="center" vertical="top" wrapText="1"/>
    </xf>
    <xf numFmtId="0" fontId="0" fillId="2" borderId="40" xfId="0" applyFill="1" applyBorder="1" applyAlignment="1">
      <alignment horizontal="center" vertical="top" wrapText="1"/>
    </xf>
    <xf numFmtId="0" fontId="0" fillId="0" borderId="43" xfId="0" applyFill="1" applyBorder="1" applyAlignment="1">
      <alignment horizontal="center" vertical="top" wrapText="1"/>
    </xf>
    <xf numFmtId="0" fontId="0" fillId="3" borderId="30" xfId="0" applyFill="1" applyBorder="1" applyAlignment="1">
      <alignment horizontal="center" vertical="top" wrapText="1"/>
    </xf>
    <xf numFmtId="0" fontId="0" fillId="3" borderId="40" xfId="0" applyFill="1" applyBorder="1" applyAlignment="1">
      <alignment horizontal="center" vertical="top" wrapText="1"/>
    </xf>
    <xf numFmtId="0" fontId="0" fillId="3" borderId="41" xfId="0" applyFill="1" applyBorder="1" applyAlignment="1">
      <alignment horizontal="center" vertical="top" wrapText="1"/>
    </xf>
    <xf numFmtId="0" fontId="0" fillId="0" borderId="42" xfId="0" applyBorder="1" applyAlignment="1">
      <alignment horizontal="center" vertical="top" wrapText="1"/>
    </xf>
    <xf numFmtId="0" fontId="0" fillId="0" borderId="41" xfId="0" applyBorder="1" applyAlignment="1">
      <alignment horizontal="center" vertical="top" wrapText="1"/>
    </xf>
    <xf numFmtId="0" fontId="1" fillId="2" borderId="42" xfId="0" applyFont="1" applyFill="1" applyBorder="1" applyAlignment="1">
      <alignment horizontal="center" vertical="top" wrapText="1"/>
    </xf>
    <xf numFmtId="0" fontId="1" fillId="2" borderId="40" xfId="0" applyFont="1" applyFill="1" applyBorder="1" applyAlignment="1">
      <alignment horizontal="center" vertical="top" wrapText="1"/>
    </xf>
    <xf numFmtId="0" fontId="1" fillId="2" borderId="41" xfId="0" applyFont="1" applyFill="1" applyBorder="1" applyAlignment="1">
      <alignment horizontal="center" vertical="top" wrapText="1"/>
    </xf>
    <xf numFmtId="0" fontId="1" fillId="0" borderId="43" xfId="0" applyFont="1" applyFill="1" applyBorder="1" applyAlignment="1">
      <alignment horizontal="center" vertical="top" wrapText="1"/>
    </xf>
    <xf numFmtId="0" fontId="1" fillId="0" borderId="43" xfId="0" applyFont="1" applyBorder="1" applyAlignment="1">
      <alignment horizontal="center" vertical="top" wrapText="1"/>
    </xf>
    <xf numFmtId="0" fontId="1" fillId="0" borderId="14" xfId="0" applyFont="1" applyBorder="1" applyAlignment="1">
      <alignment horizontal="center" vertical="top" wrapText="1"/>
    </xf>
    <xf numFmtId="0" fontId="1" fillId="0" borderId="1" xfId="0" applyFont="1" applyBorder="1" applyAlignment="1">
      <alignment horizontal="center" vertical="top" wrapText="1"/>
    </xf>
    <xf numFmtId="0" fontId="1" fillId="2" borderId="14"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0" borderId="40" xfId="0" applyFont="1" applyFill="1" applyBorder="1" applyAlignment="1">
      <alignment horizontal="center" vertical="top" wrapText="1"/>
    </xf>
    <xf numFmtId="0" fontId="1" fillId="0" borderId="41" xfId="0" applyFont="1" applyFill="1" applyBorder="1" applyAlignment="1">
      <alignment horizontal="center" vertical="top" wrapText="1"/>
    </xf>
    <xf numFmtId="164" fontId="1" fillId="0" borderId="6" xfId="0" applyNumberFormat="1" applyFont="1" applyBorder="1" applyAlignment="1">
      <alignment horizontal="center" vertical="top" wrapText="1"/>
    </xf>
    <xf numFmtId="165" fontId="1" fillId="0" borderId="30" xfId="0" applyNumberFormat="1" applyFont="1" applyBorder="1" applyAlignment="1">
      <alignment horizontal="center" vertical="top" wrapText="1"/>
    </xf>
    <xf numFmtId="0" fontId="15" fillId="3" borderId="1" xfId="0" applyFont="1" applyFill="1" applyBorder="1" applyAlignment="1">
      <alignment horizontal="center" vertical="top" wrapText="1"/>
    </xf>
    <xf numFmtId="0" fontId="1" fillId="0" borderId="3" xfId="0" applyFont="1" applyBorder="1" applyAlignment="1">
      <alignment horizontal="center" vertical="top" wrapText="1"/>
    </xf>
    <xf numFmtId="0" fontId="3" fillId="7" borderId="25" xfId="0" applyFont="1" applyFill="1" applyBorder="1" applyAlignment="1">
      <alignment horizontal="center" vertical="top" wrapText="1"/>
    </xf>
    <xf numFmtId="0" fontId="0" fillId="7" borderId="25" xfId="0" applyFill="1" applyBorder="1" applyAlignment="1">
      <alignment horizontal="center" vertical="top" wrapText="1"/>
    </xf>
    <xf numFmtId="0" fontId="0" fillId="7" borderId="6" xfId="0" applyFill="1" applyBorder="1" applyAlignment="1">
      <alignment horizontal="center" vertical="top" wrapText="1"/>
    </xf>
    <xf numFmtId="0" fontId="0" fillId="7" borderId="4" xfId="0" applyFill="1" applyBorder="1" applyAlignment="1">
      <alignment horizontal="center" vertical="top" wrapText="1"/>
    </xf>
    <xf numFmtId="0" fontId="0" fillId="7" borderId="5" xfId="0" applyFill="1" applyBorder="1" applyAlignment="1">
      <alignment horizontal="center" vertical="top" wrapText="1"/>
    </xf>
    <xf numFmtId="0" fontId="0" fillId="7" borderId="9" xfId="0" applyFill="1" applyBorder="1" applyAlignment="1">
      <alignment horizontal="center" vertical="top" wrapText="1"/>
    </xf>
    <xf numFmtId="0" fontId="0" fillId="7" borderId="19" xfId="0" applyFill="1" applyBorder="1" applyAlignment="1">
      <alignment horizontal="center" vertical="top" wrapText="1"/>
    </xf>
    <xf numFmtId="0" fontId="1" fillId="6" borderId="36" xfId="0" applyFont="1" applyFill="1" applyBorder="1" applyAlignment="1">
      <alignment horizontal="center" wrapText="1"/>
    </xf>
    <xf numFmtId="0" fontId="3" fillId="2" borderId="22" xfId="0" applyFont="1" applyFill="1" applyBorder="1" applyAlignment="1">
      <alignment horizontal="center" wrapText="1"/>
    </xf>
    <xf numFmtId="0" fontId="3" fillId="2" borderId="17" xfId="0" applyFont="1" applyFill="1" applyBorder="1" applyAlignment="1">
      <alignment horizontal="center" wrapText="1"/>
    </xf>
    <xf numFmtId="0" fontId="3" fillId="2" borderId="32" xfId="0" applyFont="1" applyFill="1" applyBorder="1" applyAlignment="1">
      <alignment horizontal="center" wrapText="1"/>
    </xf>
    <xf numFmtId="0" fontId="3" fillId="3" borderId="22" xfId="0" applyFont="1" applyFill="1" applyBorder="1" applyAlignment="1">
      <alignment horizontal="center" wrapText="1"/>
    </xf>
    <xf numFmtId="0" fontId="3" fillId="3" borderId="17" xfId="0" applyFont="1" applyFill="1" applyBorder="1" applyAlignment="1">
      <alignment horizontal="center" wrapText="1"/>
    </xf>
    <xf numFmtId="0" fontId="3" fillId="3" borderId="32" xfId="0" applyFont="1" applyFill="1" applyBorder="1" applyAlignment="1">
      <alignment horizontal="center" wrapText="1"/>
    </xf>
    <xf numFmtId="0" fontId="0" fillId="3" borderId="10" xfId="0" applyFill="1" applyBorder="1" applyAlignment="1">
      <alignment horizontal="center" wrapText="1"/>
    </xf>
    <xf numFmtId="0" fontId="0" fillId="3" borderId="11" xfId="0" applyFill="1" applyBorder="1" applyAlignment="1">
      <alignment horizontal="center" wrapText="1"/>
    </xf>
    <xf numFmtId="0" fontId="0" fillId="3" borderId="12" xfId="0" applyFill="1" applyBorder="1" applyAlignment="1">
      <alignment horizontal="center" wrapText="1"/>
    </xf>
    <xf numFmtId="0" fontId="16" fillId="6" borderId="25" xfId="0" applyFont="1" applyFill="1" applyBorder="1" applyAlignment="1">
      <alignment horizontal="center" vertical="top" wrapText="1"/>
    </xf>
    <xf numFmtId="0" fontId="16" fillId="6" borderId="19" xfId="0" applyFont="1" applyFill="1" applyBorder="1" applyAlignment="1">
      <alignment horizontal="center" vertical="top" wrapText="1"/>
    </xf>
    <xf numFmtId="0" fontId="16" fillId="6" borderId="9" xfId="0" applyFont="1" applyFill="1" applyBorder="1" applyAlignment="1">
      <alignment horizontal="center" vertical="top" wrapText="1"/>
    </xf>
    <xf numFmtId="0" fontId="4" fillId="0" borderId="7" xfId="0" applyFont="1" applyBorder="1" applyAlignment="1">
      <alignment horizontal="center" vertical="top" wrapText="1"/>
    </xf>
    <xf numFmtId="0" fontId="4" fillId="0" borderId="18" xfId="0" applyFont="1" applyBorder="1" applyAlignment="1">
      <alignment horizontal="center" vertical="top" wrapText="1"/>
    </xf>
    <xf numFmtId="0" fontId="4" fillId="0" borderId="8" xfId="0" applyFont="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69</xdr:row>
      <xdr:rowOff>152400</xdr:rowOff>
    </xdr:from>
    <xdr:to>
      <xdr:col>10</xdr:col>
      <xdr:colOff>619125</xdr:colOff>
      <xdr:row>81</xdr:row>
      <xdr:rowOff>9525</xdr:rowOff>
    </xdr:to>
    <xdr:sp macro="" textlink="">
      <xdr:nvSpPr>
        <xdr:cNvPr id="1026" name="Text Box 2"/>
        <xdr:cNvSpPr txBox="1">
          <a:spLocks noChangeArrowheads="1"/>
        </xdr:cNvSpPr>
      </xdr:nvSpPr>
      <xdr:spPr bwMode="auto">
        <a:xfrm>
          <a:off x="2228850" y="13544550"/>
          <a:ext cx="5191125" cy="1800225"/>
        </a:xfrm>
        <a:prstGeom prst="rect">
          <a:avLst/>
        </a:prstGeom>
        <a:solidFill>
          <a:srgbClr val="FFFF00"/>
        </a:solidFill>
        <a:ln w="9525">
          <a:solidFill>
            <a:srgbClr val="000000"/>
          </a:solidFill>
          <a:miter lim="800000"/>
          <a:headEnd/>
          <a:tailEnd/>
        </a:ln>
      </xdr:spPr>
      <xdr:txBody>
        <a:bodyPr vertOverflow="clip" wrap="square" lIns="91440" tIns="137160" rIns="91440" bIns="137160" anchor="t" upright="1"/>
        <a:lstStyle/>
        <a:p>
          <a:pPr algn="l" rtl="0">
            <a:defRPr sz="1000"/>
          </a:pPr>
          <a:r>
            <a:rPr lang="en-US" sz="1000" b="1" i="1" u="none" strike="noStrike" baseline="0">
              <a:solidFill>
                <a:srgbClr val="008000"/>
              </a:solidFill>
              <a:latin typeface="Arial"/>
              <a:cs typeface="Arial"/>
            </a:rPr>
            <a:t>THIS PAGE IS BEING CONSTRUCTED FROM ACTUAL SALE TRANSACTIONS ON EBAY AND CRAIGSLIST.</a:t>
          </a:r>
        </a:p>
        <a:p>
          <a:pPr algn="l" rtl="0">
            <a:defRPr sz="1000"/>
          </a:pPr>
          <a:endParaRPr lang="en-US" sz="1000" b="1" i="1" u="none" strike="noStrike" baseline="0">
            <a:solidFill>
              <a:srgbClr val="008000"/>
            </a:solidFill>
            <a:latin typeface="Arial"/>
            <a:cs typeface="Arial"/>
          </a:endParaRPr>
        </a:p>
        <a:p>
          <a:pPr algn="l" rtl="0">
            <a:defRPr sz="1000"/>
          </a:pPr>
          <a:r>
            <a:rPr lang="en-US" sz="1000" b="1" i="1" u="none" strike="noStrike" baseline="0">
              <a:solidFill>
                <a:srgbClr val="008000"/>
              </a:solidFill>
              <a:latin typeface="Arial"/>
              <a:cs typeface="Arial"/>
            </a:rPr>
            <a:t>AS SELLING PRICES ARE OBTAINED, THEY WILL BE ENTERED INTO THE RESPECTIVE COLUMN, AND THE AVERAGE PRICE WILL BE TALLIED.</a:t>
          </a:r>
        </a:p>
        <a:p>
          <a:pPr algn="l" rtl="0">
            <a:defRPr sz="1000"/>
          </a:pPr>
          <a:endParaRPr lang="en-US" sz="1000" b="1" i="1" u="none" strike="noStrike" baseline="0">
            <a:solidFill>
              <a:srgbClr val="008000"/>
            </a:solidFill>
            <a:latin typeface="Arial"/>
            <a:cs typeface="Arial"/>
          </a:endParaRPr>
        </a:p>
        <a:p>
          <a:pPr algn="l" rtl="0">
            <a:defRPr sz="1000"/>
          </a:pPr>
          <a:r>
            <a:rPr lang="en-US" sz="1000" b="1" i="1" u="none" strike="noStrike" baseline="0">
              <a:solidFill>
                <a:srgbClr val="008000"/>
              </a:solidFill>
              <a:latin typeface="Arial"/>
              <a:cs typeface="Arial"/>
            </a:rPr>
            <a:t>THERE MAY BE SOME OUTLANDISH DIFFERENCES, BUT THESE ARE ACTUAL PRICES THE INSTRUMENTS SELL FOR.  I MAY, AT SOME POINT, DROP OUT THE HIGH AND LOW PRICES TO INSURE SOME KIND OF RELATIVE RELIABILITY EXISTS IN KNOW THE VALUE OF A SPECIFIC INSTRUMENT.  BUT AGAIN, THIS SHEET IS IN THE BEGINNING STAGES.</a:t>
          </a:r>
        </a:p>
      </xdr:txBody>
    </xdr:sp>
    <xdr:clientData/>
  </xdr:twoCellAnchor>
  <xdr:twoCellAnchor editAs="oneCell">
    <xdr:from>
      <xdr:col>1</xdr:col>
      <xdr:colOff>352425</xdr:colOff>
      <xdr:row>1</xdr:row>
      <xdr:rowOff>9525</xdr:rowOff>
    </xdr:from>
    <xdr:to>
      <xdr:col>1</xdr:col>
      <xdr:colOff>1819275</xdr:colOff>
      <xdr:row>1</xdr:row>
      <xdr:rowOff>904875</xdr:rowOff>
    </xdr:to>
    <xdr:pic>
      <xdr:nvPicPr>
        <xdr:cNvPr id="1064" name="Picture 3" descr="C-Series By Conn Logo.jpg"/>
        <xdr:cNvPicPr>
          <a:picLocks noChangeAspect="1"/>
        </xdr:cNvPicPr>
      </xdr:nvPicPr>
      <xdr:blipFill>
        <a:blip xmlns:r="http://schemas.openxmlformats.org/officeDocument/2006/relationships" r:embed="rId1" cstate="print"/>
        <a:srcRect/>
        <a:stretch>
          <a:fillRect/>
        </a:stretch>
      </xdr:blipFill>
      <xdr:spPr bwMode="auto">
        <a:xfrm>
          <a:off x="704850" y="428625"/>
          <a:ext cx="1466850" cy="895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AF15"/>
  <sheetViews>
    <sheetView zoomScale="80" workbookViewId="0">
      <pane xSplit="1" ySplit="2" topLeftCell="B3" activePane="bottomRight" state="frozenSplit"/>
      <selection pane="topRight"/>
      <selection pane="bottomLeft" activeCell="A2" sqref="A2"/>
      <selection pane="bottomRight" activeCell="D10" sqref="D10"/>
    </sheetView>
  </sheetViews>
  <sheetFormatPr defaultRowHeight="12.75"/>
  <cols>
    <col min="1" max="1" width="10.5703125" style="1" customWidth="1"/>
    <col min="2" max="2" width="11.85546875" style="1" customWidth="1"/>
    <col min="3" max="3" width="21.7109375" style="1" customWidth="1"/>
    <col min="4" max="4" width="18.85546875" style="1" bestFit="1" customWidth="1"/>
    <col min="5" max="7" width="16.85546875" style="1" customWidth="1"/>
    <col min="8" max="9" width="15" style="1" customWidth="1"/>
    <col min="10" max="10" width="18.28515625" style="1" customWidth="1"/>
    <col min="11" max="11" width="22.42578125" style="1" customWidth="1"/>
    <col min="12" max="12" width="14.85546875" style="1" customWidth="1"/>
    <col min="13" max="13" width="14.42578125" style="1" customWidth="1"/>
    <col min="14" max="14" width="12.140625" style="1" customWidth="1"/>
    <col min="15" max="15" width="13" style="1" customWidth="1"/>
    <col min="16" max="16" width="10.42578125" style="1" customWidth="1"/>
    <col min="17" max="17" width="37.28515625" style="1" customWidth="1"/>
    <col min="18" max="18" width="18.42578125" style="1" bestFit="1" customWidth="1"/>
    <col min="19" max="19" width="16.28515625" style="1" bestFit="1" customWidth="1"/>
    <col min="20" max="20" width="12.140625" style="1" bestFit="1" customWidth="1"/>
    <col min="21" max="21" width="12.85546875" style="1" bestFit="1" customWidth="1"/>
    <col min="22" max="22" width="12.85546875" style="1" customWidth="1"/>
    <col min="23" max="23" width="16.85546875" style="1" customWidth="1"/>
    <col min="24" max="24" width="51.7109375" style="1" customWidth="1"/>
    <col min="25" max="25" width="13.7109375" style="1" bestFit="1" customWidth="1"/>
    <col min="26" max="26" width="22.42578125" style="1" bestFit="1" customWidth="1"/>
    <col min="27" max="27" width="10.42578125" style="1" customWidth="1"/>
    <col min="28" max="32" width="9.140625" style="1"/>
    <col min="33" max="33" width="27.28515625" style="1" customWidth="1"/>
    <col min="34" max="34" width="45" style="1" customWidth="1"/>
    <col min="35" max="16384" width="9.140625" style="1"/>
  </cols>
  <sheetData>
    <row r="1" spans="1:32" s="2" customFormat="1" ht="13.5" thickBot="1">
      <c r="A1" s="30"/>
      <c r="B1" s="30"/>
      <c r="C1" s="30"/>
      <c r="D1" s="30"/>
      <c r="E1" s="30"/>
      <c r="F1" s="30"/>
      <c r="G1" s="30"/>
      <c r="H1" s="126" t="s">
        <v>1</v>
      </c>
      <c r="I1" s="127"/>
      <c r="J1" s="127"/>
      <c r="K1" s="127"/>
      <c r="L1" s="127"/>
      <c r="M1" s="127"/>
      <c r="N1" s="127"/>
      <c r="O1" s="128"/>
      <c r="P1" s="42"/>
      <c r="Q1" s="42"/>
      <c r="R1" s="31"/>
      <c r="S1" s="129" t="s">
        <v>26</v>
      </c>
      <c r="T1" s="130"/>
      <c r="U1" s="130"/>
      <c r="V1" s="131"/>
      <c r="W1" s="32"/>
      <c r="X1" s="32"/>
      <c r="AA1" s="132" t="s">
        <v>13</v>
      </c>
      <c r="AB1" s="133"/>
      <c r="AC1" s="133"/>
      <c r="AD1" s="133"/>
      <c r="AE1" s="134"/>
      <c r="AF1" s="11"/>
    </row>
    <row r="2" spans="1:32" s="2" customFormat="1" ht="34.5" customHeight="1" thickBot="1">
      <c r="A2" s="80" t="s">
        <v>16</v>
      </c>
      <c r="B2" s="81" t="s">
        <v>0</v>
      </c>
      <c r="C2" s="85" t="s">
        <v>9</v>
      </c>
      <c r="D2" s="125" t="s">
        <v>177</v>
      </c>
      <c r="E2" s="86" t="s">
        <v>4</v>
      </c>
      <c r="F2" s="87" t="s">
        <v>48</v>
      </c>
      <c r="G2" s="88" t="s">
        <v>40</v>
      </c>
      <c r="H2" s="35" t="s">
        <v>25</v>
      </c>
      <c r="I2" s="36" t="s">
        <v>2</v>
      </c>
      <c r="J2" s="36" t="s">
        <v>3</v>
      </c>
      <c r="K2" s="36" t="s">
        <v>17</v>
      </c>
      <c r="L2" s="36" t="s">
        <v>37</v>
      </c>
      <c r="M2" s="36" t="s">
        <v>36</v>
      </c>
      <c r="N2" s="36" t="s">
        <v>21</v>
      </c>
      <c r="O2" s="37" t="s">
        <v>22</v>
      </c>
      <c r="P2" s="43" t="s">
        <v>33</v>
      </c>
      <c r="Q2" s="43" t="s">
        <v>31</v>
      </c>
      <c r="R2" s="38" t="s">
        <v>20</v>
      </c>
      <c r="S2" s="18" t="s">
        <v>11</v>
      </c>
      <c r="T2" s="19" t="s">
        <v>12</v>
      </c>
      <c r="U2" s="19" t="s">
        <v>5</v>
      </c>
      <c r="V2" s="20" t="s">
        <v>14</v>
      </c>
      <c r="W2" s="39" t="s">
        <v>6</v>
      </c>
      <c r="X2" s="40" t="s">
        <v>10</v>
      </c>
    </row>
    <row r="3" spans="1:32" s="2" customFormat="1" ht="25.5">
      <c r="A3" s="92" t="s">
        <v>168</v>
      </c>
      <c r="B3" s="93">
        <v>1980</v>
      </c>
      <c r="C3" s="94" t="s">
        <v>45</v>
      </c>
      <c r="D3" s="95" t="s">
        <v>169</v>
      </c>
      <c r="E3" s="95" t="s">
        <v>57</v>
      </c>
      <c r="F3" s="112" t="s">
        <v>73</v>
      </c>
      <c r="G3" s="113" t="s">
        <v>172</v>
      </c>
      <c r="H3" s="103" t="s">
        <v>7</v>
      </c>
      <c r="I3" s="104" t="s">
        <v>171</v>
      </c>
      <c r="J3" s="104" t="s">
        <v>78</v>
      </c>
      <c r="K3" s="96" t="s">
        <v>65</v>
      </c>
      <c r="L3" s="96" t="s">
        <v>38</v>
      </c>
      <c r="M3" s="104" t="s">
        <v>35</v>
      </c>
      <c r="N3" s="104" t="s">
        <v>71</v>
      </c>
      <c r="O3" s="105" t="s">
        <v>71</v>
      </c>
      <c r="P3" s="97">
        <v>3</v>
      </c>
      <c r="Q3" s="106" t="s">
        <v>80</v>
      </c>
      <c r="R3" s="107" t="s">
        <v>79</v>
      </c>
      <c r="S3" s="98"/>
      <c r="T3" s="99"/>
      <c r="U3" s="99"/>
      <c r="V3" s="100"/>
      <c r="W3" s="101"/>
      <c r="X3" s="102"/>
    </row>
    <row r="4" spans="1:32" ht="38.25">
      <c r="A4" s="46" t="s">
        <v>72</v>
      </c>
      <c r="B4" s="91">
        <v>1980</v>
      </c>
      <c r="C4" s="21" t="s">
        <v>45</v>
      </c>
      <c r="D4" s="108" t="s">
        <v>169</v>
      </c>
      <c r="E4" s="22" t="s">
        <v>57</v>
      </c>
      <c r="F4" s="22" t="s">
        <v>73</v>
      </c>
      <c r="G4" s="29" t="s">
        <v>41</v>
      </c>
      <c r="H4" s="83" t="s">
        <v>30</v>
      </c>
      <c r="I4" s="110" t="s">
        <v>170</v>
      </c>
      <c r="J4" s="23" t="s">
        <v>78</v>
      </c>
      <c r="K4" s="23" t="s">
        <v>65</v>
      </c>
      <c r="L4" s="23" t="s">
        <v>38</v>
      </c>
      <c r="M4" s="23" t="s">
        <v>74</v>
      </c>
      <c r="N4" s="23" t="s">
        <v>77</v>
      </c>
      <c r="O4" s="24" t="s">
        <v>71</v>
      </c>
      <c r="P4" s="44">
        <v>3</v>
      </c>
      <c r="Q4" s="44" t="s">
        <v>80</v>
      </c>
      <c r="R4" s="34" t="s">
        <v>79</v>
      </c>
      <c r="S4" s="26"/>
      <c r="T4" s="27"/>
      <c r="U4" s="27"/>
      <c r="V4" s="28"/>
      <c r="W4" s="25"/>
      <c r="X4" s="29" t="s">
        <v>93</v>
      </c>
    </row>
    <row r="5" spans="1:32" ht="38.25">
      <c r="A5" s="46" t="s">
        <v>76</v>
      </c>
      <c r="B5" s="82">
        <v>1980</v>
      </c>
      <c r="C5" s="8" t="s">
        <v>45</v>
      </c>
      <c r="D5" s="109" t="s">
        <v>169</v>
      </c>
      <c r="E5" s="7" t="s">
        <v>57</v>
      </c>
      <c r="F5" s="7" t="s">
        <v>75</v>
      </c>
      <c r="G5" s="9" t="s">
        <v>41</v>
      </c>
      <c r="H5" s="84" t="s">
        <v>30</v>
      </c>
      <c r="I5" s="111" t="s">
        <v>170</v>
      </c>
      <c r="J5" s="5" t="s">
        <v>78</v>
      </c>
      <c r="K5" s="5" t="s">
        <v>65</v>
      </c>
      <c r="L5" s="5" t="s">
        <v>38</v>
      </c>
      <c r="M5" s="5" t="s">
        <v>35</v>
      </c>
      <c r="N5" s="5" t="s">
        <v>71</v>
      </c>
      <c r="O5" s="6" t="s">
        <v>71</v>
      </c>
      <c r="P5" s="45">
        <v>3</v>
      </c>
      <c r="Q5" s="45" t="s">
        <v>80</v>
      </c>
      <c r="R5" s="33" t="s">
        <v>79</v>
      </c>
      <c r="S5" s="12"/>
      <c r="T5" s="13"/>
      <c r="U5" s="13"/>
      <c r="V5" s="14"/>
      <c r="W5" s="10"/>
      <c r="X5" s="9" t="s">
        <v>93</v>
      </c>
    </row>
    <row r="6" spans="1:32" ht="38.25">
      <c r="A6" s="46" t="s">
        <v>44</v>
      </c>
      <c r="B6" s="82">
        <v>1980</v>
      </c>
      <c r="C6" s="8" t="s">
        <v>46</v>
      </c>
      <c r="D6" s="7" t="s">
        <v>166</v>
      </c>
      <c r="E6" s="7" t="s">
        <v>57</v>
      </c>
      <c r="F6" s="7" t="s">
        <v>50</v>
      </c>
      <c r="G6" s="9"/>
      <c r="H6" s="84" t="s">
        <v>47</v>
      </c>
      <c r="I6" s="5" t="s">
        <v>54</v>
      </c>
      <c r="J6" s="5" t="s">
        <v>8</v>
      </c>
      <c r="K6" s="5" t="s">
        <v>51</v>
      </c>
      <c r="L6" s="5" t="s">
        <v>38</v>
      </c>
      <c r="M6" s="5" t="s">
        <v>35</v>
      </c>
      <c r="N6" s="5" t="s">
        <v>71</v>
      </c>
      <c r="O6" s="6" t="s">
        <v>71</v>
      </c>
      <c r="P6" s="45">
        <v>2</v>
      </c>
      <c r="Q6" s="45" t="s">
        <v>32</v>
      </c>
      <c r="R6" s="33" t="s">
        <v>53</v>
      </c>
      <c r="S6" s="12"/>
      <c r="T6" s="13"/>
      <c r="U6" s="13"/>
      <c r="V6" s="14"/>
      <c r="W6" s="10" t="s">
        <v>24</v>
      </c>
      <c r="X6" s="9" t="s">
        <v>52</v>
      </c>
    </row>
    <row r="7" spans="1:32" ht="38.25">
      <c r="A7" s="46" t="s">
        <v>61</v>
      </c>
      <c r="B7" s="82">
        <v>1980</v>
      </c>
      <c r="C7" s="8" t="s">
        <v>46</v>
      </c>
      <c r="D7" s="7" t="s">
        <v>174</v>
      </c>
      <c r="E7" s="7" t="s">
        <v>58</v>
      </c>
      <c r="F7" s="7" t="s">
        <v>62</v>
      </c>
      <c r="G7" s="9" t="s">
        <v>63</v>
      </c>
      <c r="H7" s="84" t="s">
        <v>64</v>
      </c>
      <c r="I7" s="5" t="s">
        <v>54</v>
      </c>
      <c r="J7" s="5" t="s">
        <v>23</v>
      </c>
      <c r="K7" s="5" t="s">
        <v>67</v>
      </c>
      <c r="L7" s="5" t="s">
        <v>38</v>
      </c>
      <c r="M7" s="5" t="s">
        <v>68</v>
      </c>
      <c r="N7" s="5" t="s">
        <v>68</v>
      </c>
      <c r="O7" s="47" t="s">
        <v>95</v>
      </c>
      <c r="P7" s="44">
        <v>2</v>
      </c>
      <c r="Q7" s="44" t="s">
        <v>69</v>
      </c>
      <c r="R7" s="33" t="s">
        <v>70</v>
      </c>
      <c r="S7" s="12"/>
      <c r="T7" s="13"/>
      <c r="U7" s="13"/>
      <c r="V7" s="14"/>
      <c r="W7" s="10"/>
      <c r="X7" s="9"/>
    </row>
    <row r="8" spans="1:32" ht="38.25">
      <c r="A8" s="46" t="s">
        <v>59</v>
      </c>
      <c r="B8" s="82">
        <v>1980</v>
      </c>
      <c r="C8" s="8" t="s">
        <v>46</v>
      </c>
      <c r="D8" s="7" t="s">
        <v>174</v>
      </c>
      <c r="E8" s="7" t="s">
        <v>58</v>
      </c>
      <c r="F8" s="7" t="s">
        <v>60</v>
      </c>
      <c r="G8" s="9" t="s">
        <v>63</v>
      </c>
      <c r="H8" s="84" t="s">
        <v>64</v>
      </c>
      <c r="I8" s="5" t="s">
        <v>54</v>
      </c>
      <c r="J8" s="5" t="s">
        <v>23</v>
      </c>
      <c r="K8" s="5" t="s">
        <v>66</v>
      </c>
      <c r="L8" s="5" t="s">
        <v>38</v>
      </c>
      <c r="M8" s="5" t="s">
        <v>68</v>
      </c>
      <c r="N8" s="5" t="s">
        <v>68</v>
      </c>
      <c r="O8" s="47" t="s">
        <v>95</v>
      </c>
      <c r="P8" s="45">
        <v>2</v>
      </c>
      <c r="Q8" s="45" t="s">
        <v>69</v>
      </c>
      <c r="R8" s="33" t="s">
        <v>70</v>
      </c>
      <c r="S8" s="12"/>
      <c r="T8" s="13"/>
      <c r="U8" s="13"/>
      <c r="V8" s="14"/>
      <c r="W8" s="10"/>
      <c r="X8" s="9"/>
    </row>
    <row r="9" spans="1:32" ht="38.25">
      <c r="A9" s="46" t="s">
        <v>55</v>
      </c>
      <c r="B9" s="82">
        <v>1980</v>
      </c>
      <c r="C9" s="8" t="s">
        <v>46</v>
      </c>
      <c r="D9" s="7" t="s">
        <v>174</v>
      </c>
      <c r="E9" s="7" t="s">
        <v>58</v>
      </c>
      <c r="F9" s="7" t="s">
        <v>73</v>
      </c>
      <c r="G9" s="9" t="s">
        <v>41</v>
      </c>
      <c r="H9" s="84" t="s">
        <v>64</v>
      </c>
      <c r="I9" s="5" t="s">
        <v>54</v>
      </c>
      <c r="J9" s="5" t="s">
        <v>23</v>
      </c>
      <c r="K9" s="5" t="s">
        <v>65</v>
      </c>
      <c r="L9" s="5" t="s">
        <v>38</v>
      </c>
      <c r="M9" s="5" t="s">
        <v>68</v>
      </c>
      <c r="N9" s="5" t="s">
        <v>68</v>
      </c>
      <c r="O9" s="47" t="s">
        <v>95</v>
      </c>
      <c r="P9" s="45">
        <v>2</v>
      </c>
      <c r="Q9" s="45" t="s">
        <v>69</v>
      </c>
      <c r="R9" s="33" t="s">
        <v>70</v>
      </c>
      <c r="S9" s="12"/>
      <c r="T9" s="13"/>
      <c r="U9" s="13"/>
      <c r="V9" s="14"/>
      <c r="W9" s="10"/>
      <c r="X9" s="9"/>
    </row>
    <row r="10" spans="1:32" ht="38.25">
      <c r="A10" s="46" t="s">
        <v>29</v>
      </c>
      <c r="B10" s="82">
        <v>1980</v>
      </c>
      <c r="C10" s="8" t="s">
        <v>45</v>
      </c>
      <c r="D10" s="7"/>
      <c r="E10" s="7" t="s">
        <v>57</v>
      </c>
      <c r="F10" s="7" t="s">
        <v>49</v>
      </c>
      <c r="G10" s="9" t="s">
        <v>41</v>
      </c>
      <c r="H10" s="84" t="s">
        <v>30</v>
      </c>
      <c r="I10" s="5" t="s">
        <v>39</v>
      </c>
      <c r="J10" s="5" t="s">
        <v>8</v>
      </c>
      <c r="K10" s="5" t="s">
        <v>42</v>
      </c>
      <c r="L10" s="5" t="s">
        <v>38</v>
      </c>
      <c r="M10" s="5" t="s">
        <v>35</v>
      </c>
      <c r="N10" s="5" t="s">
        <v>71</v>
      </c>
      <c r="O10" s="6" t="s">
        <v>35</v>
      </c>
      <c r="P10" s="45">
        <v>2</v>
      </c>
      <c r="Q10" s="45" t="s">
        <v>32</v>
      </c>
      <c r="R10" s="33" t="s">
        <v>43</v>
      </c>
      <c r="S10" s="12"/>
      <c r="T10" s="13"/>
      <c r="U10" s="13"/>
      <c r="V10" s="14"/>
      <c r="W10" s="10"/>
      <c r="X10" s="9" t="s">
        <v>34</v>
      </c>
    </row>
    <row r="11" spans="1:32" ht="69.75" customHeight="1">
      <c r="A11" s="46" t="s">
        <v>87</v>
      </c>
      <c r="B11" s="82">
        <v>1980</v>
      </c>
      <c r="C11" s="8" t="s">
        <v>45</v>
      </c>
      <c r="D11" s="109" t="s">
        <v>179</v>
      </c>
      <c r="E11" s="7" t="s">
        <v>57</v>
      </c>
      <c r="F11" s="7" t="s">
        <v>56</v>
      </c>
      <c r="G11" s="9" t="s">
        <v>63</v>
      </c>
      <c r="H11" s="84" t="s">
        <v>7</v>
      </c>
      <c r="I11" s="5" t="s">
        <v>83</v>
      </c>
      <c r="J11" s="5" t="s">
        <v>8</v>
      </c>
      <c r="K11" s="5" t="s">
        <v>65</v>
      </c>
      <c r="L11" s="5" t="s">
        <v>38</v>
      </c>
      <c r="M11" s="5" t="s">
        <v>35</v>
      </c>
      <c r="N11" s="5" t="s">
        <v>71</v>
      </c>
      <c r="O11" s="6" t="s">
        <v>71</v>
      </c>
      <c r="P11" s="45">
        <v>1</v>
      </c>
      <c r="Q11" s="45" t="s">
        <v>84</v>
      </c>
      <c r="R11" s="33" t="s">
        <v>85</v>
      </c>
      <c r="S11" s="12"/>
      <c r="T11" s="13"/>
      <c r="U11" s="13"/>
      <c r="V11" s="14"/>
      <c r="W11" s="10"/>
      <c r="X11" s="9" t="s">
        <v>86</v>
      </c>
    </row>
    <row r="12" spans="1:32" ht="69.75" customHeight="1">
      <c r="A12" s="46" t="s">
        <v>81</v>
      </c>
      <c r="B12" s="82">
        <v>1980</v>
      </c>
      <c r="C12" s="8" t="s">
        <v>45</v>
      </c>
      <c r="D12" s="109" t="s">
        <v>179</v>
      </c>
      <c r="E12" s="7" t="s">
        <v>57</v>
      </c>
      <c r="F12" s="7" t="s">
        <v>82</v>
      </c>
      <c r="G12" s="9" t="s">
        <v>63</v>
      </c>
      <c r="H12" s="84" t="s">
        <v>30</v>
      </c>
      <c r="I12" s="5" t="s">
        <v>83</v>
      </c>
      <c r="J12" s="5" t="s">
        <v>78</v>
      </c>
      <c r="K12" s="5" t="s">
        <v>65</v>
      </c>
      <c r="L12" s="5" t="s">
        <v>38</v>
      </c>
      <c r="M12" s="5" t="s">
        <v>35</v>
      </c>
      <c r="N12" s="5" t="s">
        <v>71</v>
      </c>
      <c r="O12" s="6" t="s">
        <v>71</v>
      </c>
      <c r="P12" s="45">
        <v>1</v>
      </c>
      <c r="Q12" s="45" t="s">
        <v>84</v>
      </c>
      <c r="R12" s="33" t="s">
        <v>85</v>
      </c>
      <c r="S12" s="12"/>
      <c r="T12" s="13"/>
      <c r="U12" s="13"/>
      <c r="V12" s="14"/>
      <c r="W12" s="10"/>
      <c r="X12" s="9" t="s">
        <v>86</v>
      </c>
    </row>
    <row r="13" spans="1:32" ht="38.25">
      <c r="A13" s="46" t="s">
        <v>167</v>
      </c>
      <c r="B13" s="82">
        <v>1980</v>
      </c>
      <c r="C13" s="90" t="s">
        <v>89</v>
      </c>
      <c r="D13" s="116" t="s">
        <v>175</v>
      </c>
      <c r="E13" s="7" t="s">
        <v>57</v>
      </c>
      <c r="F13" s="7" t="s">
        <v>90</v>
      </c>
      <c r="G13" s="117" t="s">
        <v>176</v>
      </c>
      <c r="H13" s="84" t="s">
        <v>7</v>
      </c>
      <c r="I13" s="5" t="s">
        <v>54</v>
      </c>
      <c r="J13" s="5" t="s">
        <v>8</v>
      </c>
      <c r="K13" s="5" t="s">
        <v>65</v>
      </c>
      <c r="L13" s="5" t="s">
        <v>38</v>
      </c>
      <c r="M13" s="5" t="s">
        <v>35</v>
      </c>
      <c r="N13" s="5" t="s">
        <v>71</v>
      </c>
      <c r="O13" s="6" t="s">
        <v>71</v>
      </c>
      <c r="P13" s="44">
        <v>2</v>
      </c>
      <c r="Q13" s="44" t="s">
        <v>91</v>
      </c>
      <c r="R13" s="33" t="s">
        <v>92</v>
      </c>
      <c r="S13" s="12"/>
      <c r="T13" s="13"/>
      <c r="U13" s="13"/>
      <c r="V13" s="14"/>
      <c r="W13" s="10"/>
      <c r="X13" s="9"/>
    </row>
    <row r="14" spans="1:32" ht="38.25">
      <c r="A14" s="46" t="s">
        <v>88</v>
      </c>
      <c r="B14" s="82">
        <v>1980</v>
      </c>
      <c r="C14" s="90" t="s">
        <v>89</v>
      </c>
      <c r="D14" s="89"/>
      <c r="E14" s="7" t="s">
        <v>57</v>
      </c>
      <c r="F14" s="7" t="s">
        <v>90</v>
      </c>
      <c r="G14" s="117" t="s">
        <v>176</v>
      </c>
      <c r="H14" s="84" t="s">
        <v>7</v>
      </c>
      <c r="I14" s="5" t="s">
        <v>54</v>
      </c>
      <c r="J14" s="5" t="s">
        <v>8</v>
      </c>
      <c r="K14" s="5" t="s">
        <v>65</v>
      </c>
      <c r="L14" s="5" t="s">
        <v>38</v>
      </c>
      <c r="M14" s="5" t="s">
        <v>35</v>
      </c>
      <c r="N14" s="5" t="s">
        <v>71</v>
      </c>
      <c r="O14" s="6" t="s">
        <v>71</v>
      </c>
      <c r="P14" s="44">
        <v>2</v>
      </c>
      <c r="Q14" s="44" t="s">
        <v>91</v>
      </c>
      <c r="R14" s="33" t="s">
        <v>92</v>
      </c>
      <c r="S14" s="12"/>
      <c r="T14" s="13"/>
      <c r="U14" s="13"/>
      <c r="V14" s="14"/>
      <c r="W14" s="10"/>
      <c r="X14" s="9"/>
    </row>
    <row r="15" spans="1:32" ht="59.25" customHeight="1" thickBot="1">
      <c r="A15" s="118"/>
      <c r="B15" s="119"/>
      <c r="C15" s="135" t="s">
        <v>178</v>
      </c>
      <c r="D15" s="136"/>
      <c r="E15" s="137"/>
      <c r="F15" s="121"/>
      <c r="G15" s="122"/>
      <c r="H15" s="123"/>
      <c r="I15" s="121"/>
      <c r="J15" s="121"/>
      <c r="K15" s="121"/>
      <c r="L15" s="121"/>
      <c r="M15" s="121"/>
      <c r="N15" s="121"/>
      <c r="O15" s="122"/>
      <c r="P15" s="124"/>
      <c r="Q15" s="124"/>
      <c r="R15" s="124"/>
      <c r="S15" s="120"/>
      <c r="T15" s="121"/>
      <c r="U15" s="121"/>
      <c r="V15" s="122"/>
      <c r="W15" s="123"/>
      <c r="X15" s="122"/>
    </row>
  </sheetData>
  <mergeCells count="4">
    <mergeCell ref="H1:O1"/>
    <mergeCell ref="S1:V1"/>
    <mergeCell ref="AA1:AE1"/>
    <mergeCell ref="C15:E15"/>
  </mergeCells>
  <phoneticPr fontId="2" type="noConversion"/>
  <pageMargins left="0.75" right="0.75" top="1" bottom="1" header="0.5" footer="0.5"/>
  <pageSetup scale="32" fitToHeight="0"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P68"/>
  <sheetViews>
    <sheetView tabSelected="1" workbookViewId="0">
      <pane xSplit="2" ySplit="2" topLeftCell="J3" activePane="bottomRight" state="frozenSplit"/>
      <selection pane="topRight"/>
      <selection pane="bottomLeft" activeCell="A2" sqref="A2"/>
      <selection pane="bottomRight" activeCell="R4" sqref="R4"/>
    </sheetView>
  </sheetViews>
  <sheetFormatPr defaultRowHeight="12.75"/>
  <cols>
    <col min="1" max="1" width="5.28515625" customWidth="1"/>
    <col min="2" max="2" width="31.5703125" style="1" customWidth="1"/>
    <col min="3" max="15" width="13.7109375" style="1" customWidth="1"/>
    <col min="16" max="16384" width="9.140625" style="1"/>
  </cols>
  <sheetData>
    <row r="1" spans="1:16" ht="33" customHeight="1">
      <c r="B1" s="71" t="s">
        <v>151</v>
      </c>
      <c r="C1" s="63"/>
      <c r="D1" s="63"/>
      <c r="E1" s="63"/>
      <c r="F1" s="63"/>
      <c r="G1" s="63"/>
      <c r="H1" s="63"/>
      <c r="I1" s="63"/>
      <c r="J1" s="63"/>
      <c r="K1" s="63"/>
      <c r="L1" s="63"/>
      <c r="M1" s="63"/>
      <c r="N1" s="63"/>
    </row>
    <row r="2" spans="1:16" s="2" customFormat="1" ht="96" customHeight="1" thickBot="1">
      <c r="A2" s="70"/>
      <c r="B2" s="72" t="s">
        <v>155</v>
      </c>
      <c r="C2" s="63"/>
      <c r="D2" s="63"/>
      <c r="E2" s="138" t="s">
        <v>152</v>
      </c>
      <c r="F2" s="139"/>
      <c r="G2" s="139"/>
      <c r="H2" s="139"/>
      <c r="I2" s="140"/>
      <c r="J2" s="63"/>
      <c r="K2" s="63"/>
      <c r="L2" s="63"/>
      <c r="M2" s="63"/>
      <c r="N2" s="63"/>
    </row>
    <row r="3" spans="1:16" s="48" customFormat="1" ht="39" customHeight="1" thickBot="1">
      <c r="A3"/>
      <c r="B3" s="58" t="s">
        <v>131</v>
      </c>
      <c r="C3" s="56" t="s">
        <v>180</v>
      </c>
      <c r="D3" s="56" t="s">
        <v>143</v>
      </c>
      <c r="E3" s="56" t="s">
        <v>138</v>
      </c>
      <c r="F3" s="56" t="s">
        <v>140</v>
      </c>
      <c r="G3" s="56" t="s">
        <v>159</v>
      </c>
      <c r="H3" s="56" t="s">
        <v>153</v>
      </c>
      <c r="I3" s="56" t="s">
        <v>137</v>
      </c>
      <c r="J3" s="56" t="s">
        <v>136</v>
      </c>
      <c r="K3" s="56" t="s">
        <v>139</v>
      </c>
      <c r="L3" s="56" t="s">
        <v>133</v>
      </c>
      <c r="M3" s="56" t="s">
        <v>134</v>
      </c>
      <c r="N3" s="56" t="s">
        <v>135</v>
      </c>
      <c r="O3" s="56" t="s">
        <v>132</v>
      </c>
      <c r="P3" s="57"/>
    </row>
    <row r="4" spans="1:16" s="52" customFormat="1" ht="30.75" thickBot="1">
      <c r="A4" s="49"/>
      <c r="B4" s="50" t="s">
        <v>98</v>
      </c>
      <c r="C4" s="59">
        <f>SUM(C5:C38)/1</f>
        <v>419.3</v>
      </c>
      <c r="D4" s="59">
        <f>SUM(D5:D38)/3</f>
        <v>317.86666666666667</v>
      </c>
      <c r="E4" s="59">
        <f t="shared" ref="E4:O4" si="0">SUM(E5:E38)/1</f>
        <v>450</v>
      </c>
      <c r="F4" s="59">
        <f t="shared" si="0"/>
        <v>425</v>
      </c>
      <c r="G4" s="59">
        <f t="shared" si="0"/>
        <v>225</v>
      </c>
      <c r="H4" s="59">
        <f t="shared" si="0"/>
        <v>0</v>
      </c>
      <c r="I4" s="59">
        <f t="shared" si="0"/>
        <v>0</v>
      </c>
      <c r="J4" s="59">
        <f>SUM(J5:J38)/7</f>
        <v>501.69571428571436</v>
      </c>
      <c r="K4" s="59">
        <f t="shared" si="0"/>
        <v>0</v>
      </c>
      <c r="L4" s="59">
        <f t="shared" si="0"/>
        <v>0</v>
      </c>
      <c r="M4" s="59">
        <f>SUM(M5:M38)/2</f>
        <v>196.38499999999999</v>
      </c>
      <c r="N4" s="59">
        <f t="shared" si="0"/>
        <v>137</v>
      </c>
      <c r="O4" s="59">
        <f t="shared" si="0"/>
        <v>0</v>
      </c>
      <c r="P4" s="51"/>
    </row>
    <row r="5" spans="1:16" s="69" customFormat="1">
      <c r="A5" s="64"/>
      <c r="B5" s="65" t="s">
        <v>99</v>
      </c>
      <c r="C5" s="60">
        <f>SUM(399+20.3)</f>
        <v>419.3</v>
      </c>
      <c r="D5" s="60">
        <f>SUM(327.5+0)</f>
        <v>327.5</v>
      </c>
      <c r="E5" s="66">
        <f>SUM(400+50)</f>
        <v>450</v>
      </c>
      <c r="F5" s="66">
        <f>SUM(350+75)</f>
        <v>425</v>
      </c>
      <c r="G5" s="66">
        <f>SUM(225+0)</f>
        <v>225</v>
      </c>
      <c r="H5" s="66"/>
      <c r="I5" s="66"/>
      <c r="J5" s="75">
        <f>SUM(300+29)</f>
        <v>329</v>
      </c>
      <c r="K5" s="66"/>
      <c r="L5" s="66"/>
      <c r="M5" s="66">
        <f>SUM(151.99+15.51)</f>
        <v>167.5</v>
      </c>
      <c r="N5" s="67">
        <f>SUM(115+22)</f>
        <v>137</v>
      </c>
      <c r="O5" s="67"/>
      <c r="P5" s="68"/>
    </row>
    <row r="6" spans="1:16" ht="26.25" thickBot="1">
      <c r="B6" s="53" t="s">
        <v>141</v>
      </c>
      <c r="C6" s="114" t="s">
        <v>173</v>
      </c>
      <c r="D6" s="54" t="s">
        <v>145</v>
      </c>
      <c r="E6" s="62" t="s">
        <v>165</v>
      </c>
      <c r="F6" s="62" t="s">
        <v>164</v>
      </c>
      <c r="G6" s="62" t="s">
        <v>160</v>
      </c>
      <c r="H6" s="62"/>
      <c r="I6" s="62"/>
      <c r="J6" s="76" t="s">
        <v>144</v>
      </c>
      <c r="K6" s="62"/>
      <c r="L6" s="62"/>
      <c r="M6" s="79" t="s">
        <v>150</v>
      </c>
      <c r="N6" s="55" t="s">
        <v>142</v>
      </c>
      <c r="O6" s="55"/>
      <c r="P6" s="55"/>
    </row>
    <row r="7" spans="1:16" s="69" customFormat="1">
      <c r="A7" s="64"/>
      <c r="B7" s="65" t="s">
        <v>100</v>
      </c>
      <c r="C7" s="60"/>
      <c r="D7" s="60">
        <f>SUM(261.1+40)</f>
        <v>301.10000000000002</v>
      </c>
      <c r="E7" s="66"/>
      <c r="F7" s="66"/>
      <c r="G7" s="66"/>
      <c r="H7" s="66"/>
      <c r="I7" s="66"/>
      <c r="J7" s="66">
        <f>SUM(420+21.65)</f>
        <v>441.65</v>
      </c>
      <c r="K7" s="66"/>
      <c r="L7" s="66"/>
      <c r="M7" s="66">
        <f>SUM(192.5+32.77)</f>
        <v>225.27</v>
      </c>
      <c r="N7" s="67"/>
      <c r="O7" s="67"/>
      <c r="P7" s="68"/>
    </row>
    <row r="8" spans="1:16" ht="26.25" thickBot="1">
      <c r="B8" s="53" t="s">
        <v>141</v>
      </c>
      <c r="C8" s="74"/>
      <c r="D8" s="74" t="s">
        <v>161</v>
      </c>
      <c r="E8" s="62"/>
      <c r="F8" s="62"/>
      <c r="G8" s="62"/>
      <c r="H8" s="62"/>
      <c r="I8" s="62"/>
      <c r="J8" s="62" t="s">
        <v>149</v>
      </c>
      <c r="K8" s="62"/>
      <c r="L8" s="62"/>
      <c r="M8" s="62" t="s">
        <v>181</v>
      </c>
      <c r="N8" s="55"/>
      <c r="O8" s="55"/>
      <c r="P8" s="55"/>
    </row>
    <row r="9" spans="1:16" s="69" customFormat="1">
      <c r="A9" s="64"/>
      <c r="B9" s="65" t="s">
        <v>101</v>
      </c>
      <c r="C9" s="115"/>
      <c r="D9" s="60">
        <f>SUM(300+25)</f>
        <v>325</v>
      </c>
      <c r="E9" s="66"/>
      <c r="F9" s="66"/>
      <c r="G9" s="66"/>
      <c r="H9" s="66"/>
      <c r="I9" s="66"/>
      <c r="J9" s="66">
        <f>SUM(359+35)</f>
        <v>394</v>
      </c>
      <c r="K9" s="66"/>
      <c r="L9" s="66"/>
      <c r="M9" s="66"/>
      <c r="N9" s="67"/>
      <c r="O9" s="67"/>
      <c r="P9" s="68"/>
    </row>
    <row r="10" spans="1:16" ht="30" customHeight="1" thickBot="1">
      <c r="B10" s="53" t="s">
        <v>141</v>
      </c>
      <c r="C10" s="114"/>
      <c r="D10" s="54" t="s">
        <v>163</v>
      </c>
      <c r="E10" s="62"/>
      <c r="F10" s="62"/>
      <c r="G10" s="62"/>
      <c r="H10" s="62"/>
      <c r="I10" s="62"/>
      <c r="J10" s="62" t="s">
        <v>154</v>
      </c>
      <c r="K10" s="62"/>
      <c r="L10" s="62"/>
      <c r="M10" s="62"/>
      <c r="N10" s="55"/>
      <c r="O10" s="55"/>
      <c r="P10" s="55"/>
    </row>
    <row r="11" spans="1:16" s="69" customFormat="1">
      <c r="A11" s="64"/>
      <c r="B11" s="65" t="s">
        <v>102</v>
      </c>
      <c r="C11" s="60"/>
      <c r="D11" s="60"/>
      <c r="E11" s="66"/>
      <c r="F11" s="66"/>
      <c r="G11" s="66"/>
      <c r="H11" s="66"/>
      <c r="I11" s="66"/>
      <c r="J11" s="66">
        <f>SUM(366+29.95)</f>
        <v>395.95</v>
      </c>
      <c r="K11" s="66"/>
      <c r="L11" s="66"/>
      <c r="M11" s="66"/>
      <c r="N11" s="67"/>
      <c r="O11" s="67"/>
      <c r="P11" s="68"/>
    </row>
    <row r="12" spans="1:16" ht="30" customHeight="1" thickBot="1">
      <c r="B12" s="53" t="s">
        <v>141</v>
      </c>
      <c r="C12" s="54"/>
      <c r="D12" s="54"/>
      <c r="E12" s="61"/>
      <c r="F12" s="55"/>
      <c r="G12" s="55"/>
      <c r="H12" s="55"/>
      <c r="I12" s="55"/>
      <c r="J12" s="73" t="s">
        <v>156</v>
      </c>
      <c r="K12" s="55"/>
      <c r="L12" s="55"/>
      <c r="M12" s="55"/>
      <c r="N12" s="55"/>
      <c r="O12" s="55"/>
      <c r="P12" s="55"/>
    </row>
    <row r="13" spans="1:16" s="69" customFormat="1">
      <c r="A13" s="64"/>
      <c r="B13" s="65" t="s">
        <v>103</v>
      </c>
      <c r="C13" s="60"/>
      <c r="D13" s="60"/>
      <c r="E13" s="66"/>
      <c r="F13" s="66"/>
      <c r="G13" s="66"/>
      <c r="H13" s="66"/>
      <c r="I13" s="66"/>
      <c r="J13" s="60">
        <f>SUM(549+44.5)</f>
        <v>593.5</v>
      </c>
      <c r="K13" s="66"/>
      <c r="L13" s="66"/>
      <c r="M13" s="66"/>
      <c r="N13" s="67"/>
      <c r="O13" s="67"/>
      <c r="P13" s="68"/>
    </row>
    <row r="14" spans="1:16" ht="26.25" thickBot="1">
      <c r="B14" s="53" t="s">
        <v>141</v>
      </c>
      <c r="C14" s="54"/>
      <c r="D14" s="54"/>
      <c r="E14" s="61"/>
      <c r="F14" s="55"/>
      <c r="G14" s="55"/>
      <c r="H14" s="55"/>
      <c r="I14" s="55"/>
      <c r="J14" s="74" t="s">
        <v>157</v>
      </c>
      <c r="K14" s="55"/>
      <c r="L14" s="55"/>
      <c r="M14" s="55"/>
      <c r="N14" s="55"/>
      <c r="O14" s="55"/>
      <c r="P14" s="55"/>
    </row>
    <row r="15" spans="1:16" s="69" customFormat="1">
      <c r="A15" s="64"/>
      <c r="B15" s="65" t="s">
        <v>104</v>
      </c>
      <c r="C15" s="60"/>
      <c r="D15" s="60"/>
      <c r="E15" s="66"/>
      <c r="F15" s="66"/>
      <c r="G15" s="66"/>
      <c r="H15" s="66"/>
      <c r="I15" s="66"/>
      <c r="J15" s="66">
        <f>SUM(393.77+24)</f>
        <v>417.77</v>
      </c>
      <c r="K15" s="66"/>
      <c r="L15" s="66"/>
      <c r="M15" s="66"/>
      <c r="N15" s="67"/>
      <c r="O15" s="67"/>
      <c r="P15" s="68"/>
    </row>
    <row r="16" spans="1:16" ht="26.25" thickBot="1">
      <c r="B16" s="53" t="s">
        <v>141</v>
      </c>
      <c r="C16" s="54"/>
      <c r="D16" s="54"/>
      <c r="E16" s="55"/>
      <c r="F16" s="55"/>
      <c r="G16" s="55"/>
      <c r="H16" s="55"/>
      <c r="I16" s="55"/>
      <c r="J16" s="55" t="s">
        <v>158</v>
      </c>
      <c r="K16" s="55"/>
      <c r="L16" s="55"/>
      <c r="M16" s="55"/>
      <c r="N16" s="55"/>
      <c r="O16" s="55"/>
      <c r="P16" s="55"/>
    </row>
    <row r="17" spans="1:16" s="69" customFormat="1">
      <c r="A17" s="64"/>
      <c r="B17" s="65" t="s">
        <v>105</v>
      </c>
      <c r="C17" s="60"/>
      <c r="D17" s="60"/>
      <c r="E17" s="66"/>
      <c r="F17" s="66"/>
      <c r="G17" s="66"/>
      <c r="H17" s="66"/>
      <c r="I17" s="66"/>
      <c r="J17" s="77">
        <f>SUM(900+40)</f>
        <v>940</v>
      </c>
      <c r="K17" s="66"/>
      <c r="L17" s="66"/>
      <c r="M17" s="66"/>
      <c r="N17" s="67"/>
      <c r="O17" s="67"/>
      <c r="P17" s="68"/>
    </row>
    <row r="18" spans="1:16" ht="26.25" thickBot="1">
      <c r="B18" s="53" t="s">
        <v>141</v>
      </c>
      <c r="C18" s="54"/>
      <c r="D18" s="54"/>
      <c r="E18" s="55"/>
      <c r="F18" s="55"/>
      <c r="G18" s="55"/>
      <c r="H18" s="55"/>
      <c r="I18" s="55"/>
      <c r="J18" s="78" t="s">
        <v>162</v>
      </c>
      <c r="K18" s="55"/>
      <c r="L18" s="55"/>
      <c r="M18" s="55"/>
      <c r="N18" s="55"/>
      <c r="O18" s="55"/>
      <c r="P18" s="55"/>
    </row>
    <row r="19" spans="1:16" s="69" customFormat="1">
      <c r="A19" s="64"/>
      <c r="B19" s="65" t="s">
        <v>106</v>
      </c>
      <c r="C19" s="60"/>
      <c r="D19" s="60"/>
      <c r="E19" s="66"/>
      <c r="F19" s="66"/>
      <c r="G19" s="66"/>
      <c r="H19" s="66"/>
      <c r="I19" s="66"/>
      <c r="J19" s="66"/>
      <c r="K19" s="66"/>
      <c r="L19" s="66"/>
      <c r="M19" s="66"/>
      <c r="N19" s="67"/>
      <c r="O19" s="67"/>
      <c r="P19" s="68"/>
    </row>
    <row r="20" spans="1:16" ht="13.5" thickBot="1">
      <c r="B20" s="53" t="s">
        <v>141</v>
      </c>
      <c r="C20" s="54"/>
      <c r="D20" s="54"/>
      <c r="E20" s="55"/>
      <c r="F20" s="55"/>
      <c r="G20" s="55"/>
      <c r="H20" s="55"/>
      <c r="I20" s="55"/>
      <c r="J20" s="55"/>
      <c r="K20" s="55"/>
      <c r="L20" s="55"/>
      <c r="M20" s="55"/>
      <c r="N20" s="55"/>
      <c r="O20" s="55"/>
      <c r="P20" s="55"/>
    </row>
    <row r="21" spans="1:16" s="69" customFormat="1">
      <c r="A21" s="64"/>
      <c r="B21" s="65" t="s">
        <v>107</v>
      </c>
      <c r="C21" s="60"/>
      <c r="D21" s="60"/>
      <c r="E21" s="66"/>
      <c r="F21" s="66"/>
      <c r="G21" s="66"/>
      <c r="H21" s="66"/>
      <c r="I21" s="66"/>
      <c r="J21" s="66"/>
      <c r="K21" s="66"/>
      <c r="L21" s="66"/>
      <c r="M21" s="66"/>
      <c r="N21" s="67"/>
      <c r="O21" s="67"/>
      <c r="P21" s="68"/>
    </row>
    <row r="22" spans="1:16" ht="13.5" thickBot="1">
      <c r="B22" s="53" t="s">
        <v>141</v>
      </c>
      <c r="C22" s="54"/>
      <c r="D22" s="54"/>
      <c r="E22" s="55"/>
      <c r="F22" s="55"/>
      <c r="G22" s="55"/>
      <c r="H22" s="55"/>
      <c r="I22" s="55"/>
      <c r="J22" s="55"/>
      <c r="K22" s="55"/>
      <c r="L22" s="55"/>
      <c r="M22" s="55"/>
      <c r="N22" s="55"/>
      <c r="O22" s="55"/>
      <c r="P22" s="55"/>
    </row>
    <row r="23" spans="1:16" s="69" customFormat="1">
      <c r="A23" s="64"/>
      <c r="B23" s="65" t="s">
        <v>108</v>
      </c>
      <c r="C23" s="60"/>
      <c r="D23" s="60"/>
      <c r="E23" s="66"/>
      <c r="F23" s="66"/>
      <c r="G23" s="66"/>
      <c r="H23" s="66"/>
      <c r="I23" s="66"/>
      <c r="J23" s="66"/>
      <c r="K23" s="66"/>
      <c r="L23" s="66"/>
      <c r="M23" s="66"/>
      <c r="N23" s="67"/>
      <c r="O23" s="67"/>
      <c r="P23" s="68"/>
    </row>
    <row r="24" spans="1:16" ht="13.5" thickBot="1">
      <c r="B24" s="53" t="s">
        <v>141</v>
      </c>
      <c r="C24" s="54"/>
      <c r="D24" s="54"/>
      <c r="E24" s="55"/>
      <c r="F24" s="55"/>
      <c r="G24" s="55"/>
      <c r="H24" s="55"/>
      <c r="I24" s="55"/>
      <c r="J24" s="55"/>
      <c r="K24" s="55"/>
      <c r="L24" s="55"/>
      <c r="M24" s="55"/>
      <c r="N24" s="55"/>
      <c r="O24" s="55"/>
      <c r="P24" s="55"/>
    </row>
    <row r="25" spans="1:16" s="69" customFormat="1">
      <c r="A25" s="64"/>
      <c r="B25" s="65" t="s">
        <v>109</v>
      </c>
      <c r="C25" s="60"/>
      <c r="D25" s="60"/>
      <c r="E25" s="66"/>
      <c r="F25" s="66"/>
      <c r="G25" s="66"/>
      <c r="H25" s="66"/>
      <c r="I25" s="66"/>
      <c r="J25" s="66"/>
      <c r="K25" s="66"/>
      <c r="L25" s="66"/>
      <c r="M25" s="66"/>
      <c r="N25" s="67"/>
      <c r="O25" s="67"/>
      <c r="P25" s="68"/>
    </row>
    <row r="26" spans="1:16" ht="25.5" customHeight="1" thickBot="1">
      <c r="B26" s="53" t="s">
        <v>141</v>
      </c>
      <c r="C26" s="54"/>
      <c r="D26" s="54"/>
      <c r="E26" s="55"/>
      <c r="F26" s="55"/>
      <c r="G26" s="55"/>
      <c r="H26" s="55"/>
      <c r="I26" s="55"/>
      <c r="J26" s="55"/>
      <c r="K26" s="55"/>
      <c r="L26" s="55"/>
      <c r="M26" s="55"/>
      <c r="N26" s="55"/>
      <c r="O26" s="55"/>
      <c r="P26" s="55"/>
    </row>
    <row r="27" spans="1:16" s="69" customFormat="1">
      <c r="A27" s="64"/>
      <c r="B27" s="65" t="s">
        <v>110</v>
      </c>
      <c r="C27" s="60"/>
      <c r="D27" s="60"/>
      <c r="E27" s="66"/>
      <c r="F27" s="66"/>
      <c r="G27" s="66"/>
      <c r="H27" s="66"/>
      <c r="I27" s="66"/>
      <c r="J27" s="66"/>
      <c r="K27" s="66"/>
      <c r="L27" s="66"/>
      <c r="M27" s="66"/>
      <c r="N27" s="67"/>
      <c r="O27" s="67"/>
      <c r="P27" s="68"/>
    </row>
    <row r="28" spans="1:16" ht="13.5" thickBot="1">
      <c r="B28" s="53" t="s">
        <v>141</v>
      </c>
      <c r="C28" s="54"/>
      <c r="D28" s="54"/>
      <c r="E28" s="55"/>
      <c r="F28" s="55"/>
      <c r="G28" s="55"/>
      <c r="H28" s="55"/>
      <c r="I28" s="55"/>
      <c r="J28" s="55"/>
      <c r="K28" s="55"/>
      <c r="L28" s="55"/>
      <c r="M28" s="55"/>
      <c r="N28" s="55"/>
      <c r="O28" s="55"/>
      <c r="P28" s="55"/>
    </row>
    <row r="29" spans="1:16" s="69" customFormat="1">
      <c r="A29" s="64"/>
      <c r="B29" s="65" t="s">
        <v>111</v>
      </c>
      <c r="C29" s="60"/>
      <c r="D29" s="60"/>
      <c r="E29" s="66"/>
      <c r="F29" s="66"/>
      <c r="G29" s="66"/>
      <c r="H29" s="66"/>
      <c r="I29" s="66"/>
      <c r="J29" s="66"/>
      <c r="K29" s="66"/>
      <c r="L29" s="66"/>
      <c r="M29" s="66"/>
      <c r="N29" s="67"/>
      <c r="O29" s="67"/>
      <c r="P29" s="68"/>
    </row>
    <row r="30" spans="1:16" ht="13.5" thickBot="1">
      <c r="B30" s="53" t="s">
        <v>141</v>
      </c>
      <c r="C30" s="54"/>
      <c r="D30" s="54"/>
      <c r="E30" s="55"/>
      <c r="F30" s="55"/>
      <c r="G30" s="55"/>
      <c r="H30" s="55"/>
      <c r="I30" s="55"/>
      <c r="J30" s="55"/>
      <c r="K30" s="55"/>
      <c r="L30" s="55"/>
      <c r="M30" s="55"/>
      <c r="N30" s="55"/>
      <c r="O30" s="55"/>
      <c r="P30" s="55"/>
    </row>
    <row r="31" spans="1:16" s="69" customFormat="1">
      <c r="A31" s="64"/>
      <c r="B31" s="65" t="s">
        <v>112</v>
      </c>
      <c r="C31" s="60"/>
      <c r="D31" s="60"/>
      <c r="E31" s="66"/>
      <c r="F31" s="66"/>
      <c r="G31" s="66"/>
      <c r="H31" s="66"/>
      <c r="I31" s="66"/>
      <c r="J31" s="66"/>
      <c r="K31" s="66"/>
      <c r="L31" s="66"/>
      <c r="M31" s="66"/>
      <c r="N31" s="67"/>
      <c r="O31" s="67"/>
      <c r="P31" s="68"/>
    </row>
    <row r="32" spans="1:16" ht="13.5" thickBot="1">
      <c r="B32" s="53" t="s">
        <v>141</v>
      </c>
      <c r="C32" s="54"/>
      <c r="D32" s="54"/>
      <c r="E32" s="55"/>
      <c r="F32" s="55"/>
      <c r="G32" s="55"/>
      <c r="H32" s="55"/>
      <c r="I32" s="55"/>
      <c r="J32" s="55"/>
      <c r="K32" s="55"/>
      <c r="L32" s="55"/>
      <c r="M32" s="55"/>
      <c r="N32" s="55"/>
      <c r="O32" s="55"/>
      <c r="P32" s="55"/>
    </row>
    <row r="33" spans="1:16" s="69" customFormat="1">
      <c r="A33" s="64"/>
      <c r="B33" s="65" t="s">
        <v>113</v>
      </c>
      <c r="C33" s="60"/>
      <c r="D33" s="60"/>
      <c r="E33" s="66"/>
      <c r="F33" s="66"/>
      <c r="G33" s="66"/>
      <c r="H33" s="66"/>
      <c r="I33" s="66"/>
      <c r="J33" s="66"/>
      <c r="K33" s="66"/>
      <c r="L33" s="66"/>
      <c r="M33" s="66"/>
      <c r="N33" s="67"/>
      <c r="O33" s="67"/>
      <c r="P33" s="68"/>
    </row>
    <row r="34" spans="1:16" ht="13.5" thickBot="1">
      <c r="B34" s="53" t="s">
        <v>141</v>
      </c>
      <c r="C34" s="54"/>
      <c r="D34" s="54"/>
      <c r="E34" s="55"/>
      <c r="F34" s="55"/>
      <c r="G34" s="55"/>
      <c r="H34" s="55"/>
      <c r="I34" s="55"/>
      <c r="J34" s="55"/>
      <c r="K34" s="55"/>
      <c r="L34" s="55"/>
      <c r="M34" s="55"/>
      <c r="N34" s="55"/>
      <c r="O34" s="55"/>
      <c r="P34" s="55"/>
    </row>
    <row r="35" spans="1:16" s="69" customFormat="1">
      <c r="A35" s="64"/>
      <c r="B35" s="65" t="s">
        <v>114</v>
      </c>
      <c r="C35" s="60"/>
      <c r="D35" s="60"/>
      <c r="E35" s="66"/>
      <c r="F35" s="66"/>
      <c r="G35" s="66"/>
      <c r="H35" s="66"/>
      <c r="I35" s="66"/>
      <c r="J35" s="66"/>
      <c r="K35" s="66"/>
      <c r="L35" s="66"/>
      <c r="M35" s="66"/>
      <c r="N35" s="67"/>
      <c r="O35" s="67"/>
      <c r="P35" s="68"/>
    </row>
    <row r="36" spans="1:16" ht="13.5" thickBot="1">
      <c r="B36" s="53" t="s">
        <v>141</v>
      </c>
      <c r="C36" s="54"/>
      <c r="D36" s="54"/>
      <c r="E36" s="55"/>
      <c r="F36" s="55"/>
      <c r="G36" s="55"/>
      <c r="H36" s="55"/>
      <c r="I36" s="55"/>
      <c r="J36" s="55"/>
      <c r="K36" s="55"/>
      <c r="L36" s="55"/>
      <c r="M36" s="55"/>
      <c r="N36" s="55"/>
      <c r="O36" s="55"/>
      <c r="P36" s="55"/>
    </row>
    <row r="37" spans="1:16" s="69" customFormat="1">
      <c r="A37" s="64"/>
      <c r="B37" s="65" t="s">
        <v>115</v>
      </c>
      <c r="C37" s="60"/>
      <c r="D37" s="60"/>
      <c r="E37" s="66"/>
      <c r="F37" s="66"/>
      <c r="G37" s="66"/>
      <c r="H37" s="66"/>
      <c r="I37" s="66"/>
      <c r="J37" s="66"/>
      <c r="K37" s="66"/>
      <c r="L37" s="66"/>
      <c r="M37" s="66"/>
      <c r="N37" s="67"/>
      <c r="O37" s="67"/>
      <c r="P37" s="68"/>
    </row>
    <row r="38" spans="1:16" ht="13.5" thickBot="1">
      <c r="B38" s="53" t="s">
        <v>141</v>
      </c>
      <c r="C38" s="54"/>
      <c r="D38" s="54"/>
      <c r="E38" s="55"/>
      <c r="F38" s="55"/>
      <c r="G38" s="55"/>
      <c r="H38" s="55"/>
      <c r="I38" s="55"/>
      <c r="J38" s="55"/>
      <c r="K38" s="55"/>
      <c r="L38" s="55"/>
      <c r="M38" s="55"/>
      <c r="N38" s="55"/>
      <c r="O38" s="55"/>
      <c r="P38" s="55"/>
    </row>
    <row r="39" spans="1:16" s="69" customFormat="1">
      <c r="A39" s="64"/>
      <c r="B39" s="65" t="s">
        <v>116</v>
      </c>
      <c r="C39" s="60"/>
      <c r="D39" s="60"/>
      <c r="E39" s="66"/>
      <c r="F39" s="66"/>
      <c r="G39" s="66"/>
      <c r="H39" s="66"/>
      <c r="I39" s="66"/>
      <c r="J39" s="66"/>
      <c r="K39" s="66"/>
      <c r="L39" s="66"/>
      <c r="M39" s="66"/>
      <c r="N39" s="67"/>
      <c r="O39" s="67"/>
      <c r="P39" s="68"/>
    </row>
    <row r="40" spans="1:16" ht="13.5" thickBot="1">
      <c r="B40" s="53" t="s">
        <v>141</v>
      </c>
      <c r="C40" s="54"/>
      <c r="D40" s="54"/>
      <c r="E40" s="55"/>
      <c r="F40" s="55"/>
      <c r="G40" s="55"/>
      <c r="H40" s="55"/>
      <c r="I40" s="55"/>
      <c r="J40" s="55"/>
      <c r="K40" s="55"/>
      <c r="L40" s="55"/>
      <c r="M40" s="55"/>
      <c r="N40" s="55"/>
      <c r="O40" s="55"/>
      <c r="P40" s="55"/>
    </row>
    <row r="41" spans="1:16" s="69" customFormat="1">
      <c r="A41" s="64"/>
      <c r="B41" s="65" t="s">
        <v>117</v>
      </c>
      <c r="C41" s="60"/>
      <c r="D41" s="60"/>
      <c r="E41" s="66"/>
      <c r="F41" s="66"/>
      <c r="G41" s="66"/>
      <c r="H41" s="66"/>
      <c r="I41" s="66"/>
      <c r="J41" s="66"/>
      <c r="K41" s="66"/>
      <c r="L41" s="66"/>
      <c r="M41" s="66"/>
      <c r="N41" s="67"/>
      <c r="O41" s="67"/>
      <c r="P41" s="68"/>
    </row>
    <row r="42" spans="1:16" ht="13.5" thickBot="1">
      <c r="B42" s="53" t="s">
        <v>141</v>
      </c>
      <c r="C42" s="54"/>
      <c r="D42" s="54"/>
      <c r="E42" s="55"/>
      <c r="F42" s="55"/>
      <c r="G42" s="55"/>
      <c r="H42" s="55"/>
      <c r="I42" s="55"/>
      <c r="J42" s="55"/>
      <c r="K42" s="55"/>
      <c r="L42" s="55"/>
      <c r="M42" s="55"/>
      <c r="N42" s="55"/>
      <c r="O42" s="55"/>
      <c r="P42" s="55"/>
    </row>
    <row r="43" spans="1:16" s="69" customFormat="1">
      <c r="A43" s="64"/>
      <c r="B43" s="65" t="s">
        <v>118</v>
      </c>
      <c r="C43" s="60"/>
      <c r="D43" s="60"/>
      <c r="E43" s="66"/>
      <c r="F43" s="66"/>
      <c r="G43" s="66"/>
      <c r="H43" s="66"/>
      <c r="I43" s="66"/>
      <c r="J43" s="66"/>
      <c r="K43" s="66"/>
      <c r="L43" s="66"/>
      <c r="M43" s="66"/>
      <c r="N43" s="67"/>
      <c r="O43" s="67"/>
      <c r="P43" s="68"/>
    </row>
    <row r="44" spans="1:16" ht="13.5" thickBot="1">
      <c r="B44" s="53" t="s">
        <v>141</v>
      </c>
      <c r="C44" s="54"/>
      <c r="D44" s="54"/>
      <c r="E44" s="55"/>
      <c r="F44" s="55"/>
      <c r="G44" s="55"/>
      <c r="H44" s="55"/>
      <c r="I44" s="55"/>
      <c r="J44" s="55"/>
      <c r="K44" s="55"/>
      <c r="L44" s="55"/>
      <c r="M44" s="55"/>
      <c r="N44" s="55"/>
      <c r="O44" s="55"/>
      <c r="P44" s="55"/>
    </row>
    <row r="45" spans="1:16" s="69" customFormat="1">
      <c r="A45" s="64"/>
      <c r="B45" s="65" t="s">
        <v>119</v>
      </c>
      <c r="C45" s="60"/>
      <c r="D45" s="60"/>
      <c r="E45" s="66"/>
      <c r="F45" s="66"/>
      <c r="G45" s="66"/>
      <c r="H45" s="66"/>
      <c r="I45" s="66"/>
      <c r="J45" s="66"/>
      <c r="K45" s="66"/>
      <c r="L45" s="66"/>
      <c r="M45" s="66"/>
      <c r="N45" s="67"/>
      <c r="O45" s="67"/>
      <c r="P45" s="68"/>
    </row>
    <row r="46" spans="1:16" ht="13.5" thickBot="1">
      <c r="B46" s="53" t="s">
        <v>141</v>
      </c>
      <c r="C46" s="54"/>
      <c r="D46" s="54"/>
      <c r="E46" s="55"/>
      <c r="F46" s="55"/>
      <c r="G46" s="55"/>
      <c r="H46" s="55"/>
      <c r="I46" s="55"/>
      <c r="J46" s="55"/>
      <c r="K46" s="55"/>
      <c r="L46" s="55"/>
      <c r="M46" s="55"/>
      <c r="N46" s="55"/>
      <c r="O46" s="55"/>
      <c r="P46" s="55"/>
    </row>
    <row r="47" spans="1:16" s="69" customFormat="1">
      <c r="A47" s="64"/>
      <c r="B47" s="65" t="s">
        <v>120</v>
      </c>
      <c r="C47" s="60"/>
      <c r="D47" s="60"/>
      <c r="E47" s="66"/>
      <c r="F47" s="66"/>
      <c r="G47" s="66"/>
      <c r="H47" s="66"/>
      <c r="I47" s="66"/>
      <c r="J47" s="66"/>
      <c r="K47" s="66"/>
      <c r="L47" s="66"/>
      <c r="M47" s="66"/>
      <c r="N47" s="67"/>
      <c r="O47" s="67"/>
      <c r="P47" s="68"/>
    </row>
    <row r="48" spans="1:16" ht="13.5" thickBot="1">
      <c r="B48" s="53" t="s">
        <v>141</v>
      </c>
      <c r="C48" s="54"/>
      <c r="D48" s="54"/>
      <c r="E48" s="55"/>
      <c r="F48" s="55"/>
      <c r="G48" s="55"/>
      <c r="H48" s="55"/>
      <c r="I48" s="55"/>
      <c r="J48" s="55"/>
      <c r="K48" s="55"/>
      <c r="L48" s="55"/>
      <c r="M48" s="55"/>
      <c r="N48" s="55"/>
      <c r="O48" s="55"/>
      <c r="P48" s="55"/>
    </row>
    <row r="49" spans="1:16" s="69" customFormat="1">
      <c r="A49" s="64"/>
      <c r="B49" s="65" t="s">
        <v>121</v>
      </c>
      <c r="C49" s="60"/>
      <c r="D49" s="60"/>
      <c r="E49" s="66"/>
      <c r="F49" s="66"/>
      <c r="G49" s="66"/>
      <c r="H49" s="66"/>
      <c r="I49" s="66"/>
      <c r="J49" s="66"/>
      <c r="K49" s="66"/>
      <c r="L49" s="66"/>
      <c r="M49" s="66"/>
      <c r="N49" s="67"/>
      <c r="O49" s="67"/>
      <c r="P49" s="68"/>
    </row>
    <row r="50" spans="1:16" ht="13.5" thickBot="1">
      <c r="B50" s="53" t="s">
        <v>141</v>
      </c>
      <c r="C50" s="54"/>
      <c r="D50" s="54"/>
      <c r="E50" s="55"/>
      <c r="F50" s="55"/>
      <c r="G50" s="55"/>
      <c r="H50" s="55"/>
      <c r="I50" s="55"/>
      <c r="J50" s="55"/>
      <c r="K50" s="55"/>
      <c r="L50" s="55"/>
      <c r="M50" s="55"/>
      <c r="N50" s="55"/>
      <c r="O50" s="55"/>
      <c r="P50" s="55"/>
    </row>
    <row r="51" spans="1:16" s="69" customFormat="1">
      <c r="A51" s="64"/>
      <c r="B51" s="65" t="s">
        <v>122</v>
      </c>
      <c r="C51" s="60"/>
      <c r="D51" s="60"/>
      <c r="E51" s="66"/>
      <c r="F51" s="66"/>
      <c r="G51" s="66"/>
      <c r="H51" s="66"/>
      <c r="I51" s="66"/>
      <c r="J51" s="66"/>
      <c r="K51" s="66"/>
      <c r="L51" s="66"/>
      <c r="M51" s="66"/>
      <c r="N51" s="67"/>
      <c r="O51" s="67"/>
      <c r="P51" s="68"/>
    </row>
    <row r="52" spans="1:16" ht="13.5" thickBot="1">
      <c r="B52" s="53" t="s">
        <v>141</v>
      </c>
      <c r="C52" s="54"/>
      <c r="D52" s="54"/>
      <c r="E52" s="55"/>
      <c r="F52" s="55"/>
      <c r="G52" s="55"/>
      <c r="H52" s="55"/>
      <c r="I52" s="55"/>
      <c r="J52" s="55"/>
      <c r="K52" s="55"/>
      <c r="L52" s="55"/>
      <c r="M52" s="55"/>
      <c r="N52" s="55"/>
      <c r="O52" s="55"/>
      <c r="P52" s="55"/>
    </row>
    <row r="53" spans="1:16" s="69" customFormat="1">
      <c r="A53" s="64"/>
      <c r="B53" s="65" t="s">
        <v>123</v>
      </c>
      <c r="C53" s="60"/>
      <c r="D53" s="60"/>
      <c r="E53" s="66"/>
      <c r="F53" s="66"/>
      <c r="G53" s="66"/>
      <c r="H53" s="66"/>
      <c r="I53" s="66"/>
      <c r="J53" s="66"/>
      <c r="K53" s="66"/>
      <c r="L53" s="66"/>
      <c r="M53" s="66"/>
      <c r="N53" s="67"/>
      <c r="O53" s="67"/>
      <c r="P53" s="68"/>
    </row>
    <row r="54" spans="1:16" ht="13.5" thickBot="1">
      <c r="B54" s="53" t="s">
        <v>141</v>
      </c>
      <c r="C54" s="54"/>
      <c r="D54" s="54"/>
      <c r="E54" s="55"/>
      <c r="F54" s="55"/>
      <c r="G54" s="55"/>
      <c r="H54" s="55"/>
      <c r="I54" s="55"/>
      <c r="J54" s="55"/>
      <c r="K54" s="55"/>
      <c r="L54" s="55"/>
      <c r="M54" s="55"/>
      <c r="N54" s="55"/>
      <c r="O54" s="55"/>
      <c r="P54" s="55"/>
    </row>
    <row r="55" spans="1:16" s="69" customFormat="1">
      <c r="A55" s="64"/>
      <c r="B55" s="65" t="s">
        <v>124</v>
      </c>
      <c r="C55" s="60"/>
      <c r="D55" s="60"/>
      <c r="E55" s="66"/>
      <c r="F55" s="66"/>
      <c r="G55" s="66"/>
      <c r="H55" s="66"/>
      <c r="I55" s="66"/>
      <c r="J55" s="66"/>
      <c r="K55" s="66"/>
      <c r="L55" s="66"/>
      <c r="M55" s="66"/>
      <c r="N55" s="67"/>
      <c r="O55" s="67"/>
      <c r="P55" s="68"/>
    </row>
    <row r="56" spans="1:16" ht="13.5" thickBot="1">
      <c r="B56" s="53" t="s">
        <v>141</v>
      </c>
      <c r="C56" s="54"/>
      <c r="D56" s="54"/>
      <c r="E56" s="55"/>
      <c r="F56" s="55"/>
      <c r="G56" s="55"/>
      <c r="H56" s="55"/>
      <c r="I56" s="55"/>
      <c r="J56" s="55"/>
      <c r="K56" s="55"/>
      <c r="L56" s="55"/>
      <c r="M56" s="55"/>
      <c r="N56" s="55"/>
      <c r="O56" s="55"/>
      <c r="P56" s="55"/>
    </row>
    <row r="57" spans="1:16" s="69" customFormat="1">
      <c r="A57" s="64"/>
      <c r="B57" s="65" t="s">
        <v>125</v>
      </c>
      <c r="C57" s="60"/>
      <c r="D57" s="60"/>
      <c r="E57" s="66"/>
      <c r="F57" s="66"/>
      <c r="G57" s="66"/>
      <c r="H57" s="66"/>
      <c r="I57" s="66"/>
      <c r="J57" s="66"/>
      <c r="K57" s="66"/>
      <c r="L57" s="66"/>
      <c r="M57" s="66"/>
      <c r="N57" s="67"/>
      <c r="O57" s="67"/>
      <c r="P57" s="68"/>
    </row>
    <row r="58" spans="1:16" ht="13.5" thickBot="1">
      <c r="B58" s="53" t="s">
        <v>141</v>
      </c>
      <c r="C58" s="54"/>
      <c r="D58" s="54"/>
      <c r="E58" s="55"/>
      <c r="F58" s="55"/>
      <c r="G58" s="55"/>
      <c r="H58" s="55"/>
      <c r="I58" s="55"/>
      <c r="J58" s="55"/>
      <c r="K58" s="55"/>
      <c r="L58" s="55"/>
      <c r="M58" s="55"/>
      <c r="N58" s="55"/>
      <c r="O58" s="55"/>
      <c r="P58" s="55"/>
    </row>
    <row r="59" spans="1:16" s="69" customFormat="1">
      <c r="A59" s="64"/>
      <c r="B59" s="65" t="s">
        <v>126</v>
      </c>
      <c r="C59" s="60"/>
      <c r="D59" s="60"/>
      <c r="E59" s="66"/>
      <c r="F59" s="66"/>
      <c r="G59" s="66"/>
      <c r="H59" s="66"/>
      <c r="I59" s="66"/>
      <c r="J59" s="66"/>
      <c r="K59" s="66"/>
      <c r="L59" s="66"/>
      <c r="M59" s="66"/>
      <c r="N59" s="67"/>
      <c r="O59" s="67"/>
      <c r="P59" s="68"/>
    </row>
    <row r="60" spans="1:16" ht="13.5" thickBot="1">
      <c r="B60" s="53" t="s">
        <v>141</v>
      </c>
      <c r="C60" s="54"/>
      <c r="D60" s="54"/>
      <c r="E60" s="55"/>
      <c r="F60" s="55"/>
      <c r="G60" s="55"/>
      <c r="H60" s="55"/>
      <c r="I60" s="55"/>
      <c r="J60" s="55"/>
      <c r="K60" s="55"/>
      <c r="L60" s="55"/>
      <c r="M60" s="55"/>
      <c r="N60" s="55"/>
      <c r="O60" s="55"/>
      <c r="P60" s="55"/>
    </row>
    <row r="61" spans="1:16" s="69" customFormat="1">
      <c r="A61" s="64"/>
      <c r="B61" s="65" t="s">
        <v>127</v>
      </c>
      <c r="C61" s="60"/>
      <c r="D61" s="60"/>
      <c r="E61" s="66"/>
      <c r="F61" s="66"/>
      <c r="G61" s="66"/>
      <c r="H61" s="66"/>
      <c r="I61" s="66"/>
      <c r="J61" s="66"/>
      <c r="K61" s="66"/>
      <c r="L61" s="66"/>
      <c r="M61" s="66"/>
      <c r="N61" s="67"/>
      <c r="O61" s="67"/>
      <c r="P61" s="68"/>
    </row>
    <row r="62" spans="1:16" ht="13.5" thickBot="1">
      <c r="B62" s="53" t="s">
        <v>141</v>
      </c>
      <c r="C62" s="54"/>
      <c r="D62" s="54"/>
      <c r="E62" s="55"/>
      <c r="F62" s="55"/>
      <c r="G62" s="55"/>
      <c r="H62" s="55"/>
      <c r="I62" s="55"/>
      <c r="J62" s="55"/>
      <c r="K62" s="55"/>
      <c r="L62" s="55"/>
      <c r="M62" s="55"/>
      <c r="N62" s="55"/>
      <c r="O62" s="55"/>
      <c r="P62" s="55"/>
    </row>
    <row r="63" spans="1:16" s="69" customFormat="1">
      <c r="A63" s="64"/>
      <c r="B63" s="65" t="s">
        <v>128</v>
      </c>
      <c r="C63" s="60"/>
      <c r="D63" s="60"/>
      <c r="E63" s="66"/>
      <c r="F63" s="66"/>
      <c r="G63" s="66"/>
      <c r="H63" s="66"/>
      <c r="I63" s="66"/>
      <c r="J63" s="66"/>
      <c r="K63" s="66"/>
      <c r="L63" s="66"/>
      <c r="M63" s="66"/>
      <c r="N63" s="67"/>
      <c r="O63" s="67"/>
      <c r="P63" s="68"/>
    </row>
    <row r="64" spans="1:16" ht="13.5" thickBot="1">
      <c r="B64" s="53" t="s">
        <v>141</v>
      </c>
      <c r="C64" s="54"/>
      <c r="D64" s="54"/>
      <c r="E64" s="55"/>
      <c r="F64" s="55"/>
      <c r="G64" s="55"/>
      <c r="H64" s="55"/>
      <c r="I64" s="55"/>
      <c r="J64" s="55"/>
      <c r="K64" s="55"/>
      <c r="L64" s="55"/>
      <c r="M64" s="55"/>
      <c r="N64" s="55"/>
      <c r="O64" s="55"/>
      <c r="P64" s="55"/>
    </row>
    <row r="65" spans="1:16" s="69" customFormat="1">
      <c r="A65" s="64"/>
      <c r="B65" s="65" t="s">
        <v>129</v>
      </c>
      <c r="C65" s="60"/>
      <c r="D65" s="60"/>
      <c r="E65" s="66"/>
      <c r="F65" s="66"/>
      <c r="G65" s="66"/>
      <c r="H65" s="66"/>
      <c r="I65" s="66"/>
      <c r="J65" s="66"/>
      <c r="K65" s="66"/>
      <c r="L65" s="66"/>
      <c r="M65" s="66"/>
      <c r="N65" s="67"/>
      <c r="O65" s="67"/>
      <c r="P65" s="68"/>
    </row>
    <row r="66" spans="1:16" ht="13.5" thickBot="1">
      <c r="B66" s="53" t="s">
        <v>141</v>
      </c>
      <c r="C66" s="54"/>
      <c r="D66" s="54"/>
      <c r="E66" s="55"/>
      <c r="F66" s="55"/>
      <c r="G66" s="55"/>
      <c r="H66" s="55"/>
      <c r="I66" s="55"/>
      <c r="J66" s="55"/>
      <c r="K66" s="55"/>
      <c r="L66" s="55"/>
      <c r="M66" s="55"/>
      <c r="N66" s="55"/>
      <c r="O66" s="55"/>
      <c r="P66" s="55"/>
    </row>
    <row r="67" spans="1:16" s="69" customFormat="1">
      <c r="A67" s="64"/>
      <c r="B67" s="65" t="s">
        <v>130</v>
      </c>
      <c r="C67" s="60"/>
      <c r="D67" s="60"/>
      <c r="E67" s="66"/>
      <c r="F67" s="66"/>
      <c r="G67" s="66"/>
      <c r="H67" s="66"/>
      <c r="I67" s="66"/>
      <c r="J67" s="66"/>
      <c r="K67" s="66"/>
      <c r="L67" s="66"/>
      <c r="M67" s="66"/>
      <c r="N67" s="67"/>
      <c r="O67" s="67"/>
      <c r="P67" s="68"/>
    </row>
    <row r="68" spans="1:16" ht="13.5" thickBot="1">
      <c r="B68" s="53"/>
      <c r="C68" s="54"/>
      <c r="D68" s="54"/>
      <c r="E68" s="55"/>
      <c r="F68" s="55"/>
      <c r="G68" s="55"/>
      <c r="H68" s="55"/>
      <c r="I68" s="55"/>
      <c r="J68" s="55"/>
      <c r="K68" s="55"/>
      <c r="L68" s="55"/>
      <c r="M68" s="55"/>
      <c r="N68" s="55"/>
      <c r="O68" s="55"/>
      <c r="P68" s="55"/>
    </row>
  </sheetData>
  <mergeCells count="1">
    <mergeCell ref="E2:I2"/>
  </mergeCells>
  <phoneticPr fontId="2" type="noConversion"/>
  <hyperlinks>
    <hyperlink ref="B1" location="'STREET VALUE'!C83" display="SOURCE OF THIS DATA"/>
  </hyperlinks>
  <pageMargins left="0.75" right="0.75" top="1" bottom="1" header="0.5" footer="0.5"/>
  <pageSetup scale="32" fitToHeight="0" orientation="landscape"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dimension ref="A1:K1"/>
  <sheetViews>
    <sheetView workbookViewId="0">
      <selection activeCell="A2" sqref="A2"/>
    </sheetView>
  </sheetViews>
  <sheetFormatPr defaultRowHeight="12.75"/>
  <cols>
    <col min="1" max="11" width="40.7109375" customWidth="1"/>
  </cols>
  <sheetData>
    <row r="1" spans="1:11" ht="39" thickBot="1">
      <c r="A1" s="56" t="s">
        <v>148</v>
      </c>
      <c r="B1" s="56" t="s">
        <v>138</v>
      </c>
      <c r="C1" s="56" t="s">
        <v>140</v>
      </c>
      <c r="D1" s="56" t="s">
        <v>61</v>
      </c>
      <c r="E1" s="56" t="s">
        <v>137</v>
      </c>
      <c r="F1" s="56" t="s">
        <v>136</v>
      </c>
      <c r="G1" s="56" t="s">
        <v>139</v>
      </c>
      <c r="H1" s="56" t="s">
        <v>133</v>
      </c>
      <c r="I1" s="56" t="s">
        <v>134</v>
      </c>
      <c r="J1" s="56" t="s">
        <v>135</v>
      </c>
      <c r="K1" s="56" t="s">
        <v>132</v>
      </c>
    </row>
  </sheetData>
  <sheetProtection password="FBCD" sheet="1" objects="1" scenarios="1"/>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A2"/>
  <sheetViews>
    <sheetView workbookViewId="0">
      <selection activeCell="A3" sqref="A3"/>
    </sheetView>
  </sheetViews>
  <sheetFormatPr defaultRowHeight="12.75"/>
  <cols>
    <col min="1" max="1" width="54.85546875" style="3" customWidth="1"/>
    <col min="2" max="16384" width="9.140625" style="3"/>
  </cols>
  <sheetData>
    <row r="1" spans="1:1">
      <c r="A1" s="4" t="s">
        <v>15</v>
      </c>
    </row>
    <row r="2" spans="1:1" ht="38.25">
      <c r="A2" s="3" t="s">
        <v>94</v>
      </c>
    </row>
  </sheetData>
  <sheetProtection password="FBCD" sheet="1" objects="1" scenarios="1"/>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A1:C4"/>
  <sheetViews>
    <sheetView workbookViewId="0">
      <selection activeCell="A5" sqref="A5"/>
    </sheetView>
  </sheetViews>
  <sheetFormatPr defaultRowHeight="12.75"/>
  <cols>
    <col min="1" max="1" width="6.5703125" style="1" customWidth="1"/>
    <col min="2" max="2" width="13.140625" style="1" customWidth="1"/>
    <col min="3" max="3" width="82.7109375" style="15" customWidth="1"/>
    <col min="4" max="16384" width="9.140625" style="15"/>
  </cols>
  <sheetData>
    <row r="1" spans="1:3" s="16" customFormat="1">
      <c r="A1" s="16" t="s">
        <v>18</v>
      </c>
      <c r="B1" s="16" t="s">
        <v>19</v>
      </c>
      <c r="C1" s="16" t="s">
        <v>9</v>
      </c>
    </row>
    <row r="2" spans="1:3">
      <c r="A2" s="41" t="s">
        <v>27</v>
      </c>
      <c r="B2" s="17">
        <v>39995</v>
      </c>
      <c r="C2" s="15" t="s">
        <v>28</v>
      </c>
    </row>
    <row r="3" spans="1:3" ht="25.5">
      <c r="A3" s="1" t="s">
        <v>96</v>
      </c>
      <c r="B3" s="17">
        <v>40011</v>
      </c>
      <c r="C3" s="15" t="s">
        <v>97</v>
      </c>
    </row>
    <row r="4" spans="1:3">
      <c r="A4" s="1" t="s">
        <v>146</v>
      </c>
      <c r="B4" s="17">
        <v>40175</v>
      </c>
      <c r="C4" s="15" t="s">
        <v>147</v>
      </c>
    </row>
  </sheetData>
  <sheetProtection password="FBCD" sheet="1" objects="1" scenarios="1"/>
  <phoneticPr fontId="2" type="noConversion"/>
  <pageMargins left="0.75" right="0.75" top="1" bottom="1" header="0.5" footer="0.5"/>
  <pageSetup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STATS</vt:lpstr>
      <vt:lpstr>STREET VALUE</vt:lpstr>
      <vt:lpstr>REPRESENTATIVE PHOTOS</vt:lpstr>
      <vt:lpstr>NOTES</vt:lpstr>
      <vt:lpstr>REVISIONS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Brock</dc:creator>
  <cp:lastModifiedBy>Joseph Brock</cp:lastModifiedBy>
  <cp:lastPrinted>2009-06-15T23:25:15Z</cp:lastPrinted>
  <dcterms:created xsi:type="dcterms:W3CDTF">2009-05-14T02:23:30Z</dcterms:created>
  <dcterms:modified xsi:type="dcterms:W3CDTF">2014-09-14T12:39:05Z</dcterms:modified>
</cp:coreProperties>
</file>